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D1EC7341-DE29-48F2-8CC5-D82D41A581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4" i="1" l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C99" i="1" s="1"/>
  <c r="B85" i="1"/>
  <c r="C98" i="1" s="1"/>
  <c r="D23" i="1"/>
  <c r="D22" i="1"/>
  <c r="D27" i="1" s="1"/>
  <c r="E99" i="1" s="1"/>
  <c r="D21" i="1"/>
  <c r="D20" i="1"/>
  <c r="D26" i="1" l="1"/>
  <c r="E98" i="1" s="1"/>
  <c r="D25" i="1"/>
  <c r="B105" i="1"/>
  <c r="B103" i="1"/>
  <c r="B104" i="1"/>
</calcChain>
</file>

<file path=xl/sharedStrings.xml><?xml version="1.0" encoding="utf-8"?>
<sst xmlns="http://schemas.openxmlformats.org/spreadsheetml/2006/main" count="105" uniqueCount="61">
  <si>
    <t>What is Corporation X's Risk Event?</t>
  </si>
  <si>
    <t>Asset failure</t>
  </si>
  <si>
    <t>Assets grouped by risk profile:</t>
  </si>
  <si>
    <t>Exposure?</t>
  </si>
  <si>
    <t>Tranche 1</t>
  </si>
  <si>
    <t>Red assets</t>
  </si>
  <si>
    <t>units</t>
  </si>
  <si>
    <t>Drivers of the risk event</t>
  </si>
  <si>
    <t>Driver 1</t>
  </si>
  <si>
    <t>Interaction with X</t>
  </si>
  <si>
    <t>Driver 2</t>
  </si>
  <si>
    <t>Interaction with Y</t>
  </si>
  <si>
    <t>Outcome of risk event:</t>
  </si>
  <si>
    <t>Relevant consequence attributes?</t>
  </si>
  <si>
    <t>Outcome 1</t>
  </si>
  <si>
    <t>Low Impact- Minor Damage</t>
  </si>
  <si>
    <t>Financial, Safety</t>
  </si>
  <si>
    <t>Outcome 2</t>
  </si>
  <si>
    <t>High Impact-  Major Damage/Loss</t>
  </si>
  <si>
    <t>Having characterized the left-hand side (drivers) and right-hand side (outcomes and consequences) of our bow tie, next step is to parameterize</t>
  </si>
  <si>
    <t>Just looking at Tranche 1, we need to compute 4 frequencies (1 tranche * 2 drivers * 2 outcomes)</t>
  </si>
  <si>
    <t>Tranche</t>
  </si>
  <si>
    <t>Driver</t>
  </si>
  <si>
    <t>Outcome</t>
  </si>
  <si>
    <t>Annual probability of outcome per exposure unit</t>
  </si>
  <si>
    <t>=0.007*0.999</t>
  </si>
  <si>
    <t>=0.003*0.98</t>
  </si>
  <si>
    <t>=0.007*0.001</t>
  </si>
  <si>
    <t>=0.003*0.02</t>
  </si>
  <si>
    <t>Likelihood of Risk Event</t>
  </si>
  <si>
    <t>Expected Low Impact Outcomes per year:</t>
  </si>
  <si>
    <t>Expected High Impact Outcomes per year:</t>
  </si>
  <si>
    <t>(~1 event every 7.5 years)</t>
  </si>
  <si>
    <t>Again, just looking at Trance 1, we need to estimate 4 consequence distributions (1 tranche * 2 outcomes * 2 attributes of consequence)</t>
  </si>
  <si>
    <t>Consequence</t>
  </si>
  <si>
    <t>Financial</t>
  </si>
  <si>
    <t>~Lognormal(10K, 1K)</t>
  </si>
  <si>
    <t>$</t>
  </si>
  <si>
    <t>Safety</t>
  </si>
  <si>
    <t>~Poisson(0.1)</t>
  </si>
  <si>
    <t>EF</t>
  </si>
  <si>
    <t>~Lognormal(1M, 200K)</t>
  </si>
  <si>
    <t>~Poisson(1.4)</t>
  </si>
  <si>
    <t>For each consequence, we simulate the consequence realizations of an event and compute a scaled unit score using our MAVF</t>
  </si>
  <si>
    <t>Here, we'll use 10 iterations simulating natural units of consequence, assuming rank-order correlation between attributes</t>
  </si>
  <si>
    <t xml:space="preserve">Low Impact Outcome </t>
  </si>
  <si>
    <t>High Impact Outcome</t>
  </si>
  <si>
    <t>Iteration</t>
  </si>
  <si>
    <t>For each iteration, we compute a scaled unit score using our MAVF</t>
  </si>
  <si>
    <t>Multiply by 1000</t>
  </si>
  <si>
    <t>Applying the MAVF weight to the unweighted, scaled units to sum up our MAVF per iteration</t>
  </si>
  <si>
    <t>MAVF Weight per Attribute</t>
  </si>
  <si>
    <t>Low Impact Outcome</t>
  </si>
  <si>
    <t>Expected consequence, scaled units, per outcome</t>
  </si>
  <si>
    <t>Low Impact (Scaled Units)</t>
  </si>
  <si>
    <t>Frequency</t>
  </si>
  <si>
    <t>High Impact (Scaled Units)</t>
  </si>
  <si>
    <t>Multiply our CoRE by frequency per outcome and sum to compute a total risk score</t>
  </si>
  <si>
    <t>Outcome 1 Risk Score</t>
  </si>
  <si>
    <t>Outcome 2 Risk Score</t>
  </si>
  <si>
    <t>Risk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</si>
</sst>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00"/>
    <numFmt numFmtId="168" formatCode="0.0"/>
    <numFmt numFmtId="169" formatCode="0.000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43" fontId="0" fillId="0" borderId="0" xfId="4" applyFont="1"/>
    <xf numFmtId="167" fontId="0" fillId="0" borderId="0" xfId="0" applyNumberFormat="1"/>
    <xf numFmtId="2" fontId="0" fillId="0" borderId="0" xfId="0" applyNumberFormat="1"/>
    <xf numFmtId="0" fontId="4" fillId="0" borderId="0" xfId="0" applyFont="1"/>
    <xf numFmtId="0" fontId="0" fillId="2" borderId="0" xfId="0" applyFill="1"/>
    <xf numFmtId="164" fontId="0" fillId="2" borderId="0" xfId="4" applyNumberFormat="1" applyFont="1" applyFill="1"/>
    <xf numFmtId="0" fontId="0" fillId="3" borderId="0" xfId="0" applyFill="1"/>
    <xf numFmtId="164" fontId="0" fillId="3" borderId="0" xfId="4" applyNumberFormat="1" applyFont="1" applyFill="1"/>
    <xf numFmtId="2" fontId="0" fillId="3" borderId="0" xfId="0" applyNumberFormat="1" applyFill="1"/>
    <xf numFmtId="168" fontId="0" fillId="3" borderId="0" xfId="0" applyNumberFormat="1" applyFill="1"/>
    <xf numFmtId="167" fontId="0" fillId="3" borderId="0" xfId="0" applyNumberFormat="1" applyFill="1"/>
    <xf numFmtId="165" fontId="0" fillId="3" borderId="0" xfId="0" applyNumberFormat="1" applyFill="1"/>
    <xf numFmtId="2" fontId="0" fillId="2" borderId="0" xfId="0" applyNumberFormat="1" applyFill="1"/>
    <xf numFmtId="166" fontId="0" fillId="2" borderId="0" xfId="0" applyNumberFormat="1" applyFill="1"/>
    <xf numFmtId="0" fontId="0" fillId="0" borderId="0" xfId="0" applyFill="1"/>
    <xf numFmtId="168" fontId="0" fillId="0" borderId="1" xfId="0" applyNumberFormat="1" applyBorder="1"/>
    <xf numFmtId="164" fontId="0" fillId="0" borderId="0" xfId="4" applyNumberFormat="1" applyFont="1" applyFill="1"/>
    <xf numFmtId="167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/>
    <xf numFmtId="9" fontId="0" fillId="0" borderId="0" xfId="1" applyFont="1"/>
    <xf numFmtId="166" fontId="0" fillId="0" borderId="0" xfId="0" applyNumberFormat="1" applyFill="1"/>
    <xf numFmtId="11" fontId="0" fillId="2" borderId="0" xfId="0" applyNumberFormat="1" applyFill="1"/>
    <xf numFmtId="168" fontId="0" fillId="0" borderId="0" xfId="0" applyNumberFormat="1" applyFill="1"/>
    <xf numFmtId="2" fontId="0" fillId="0" borderId="0" xfId="0" applyNumberFormat="1" applyFill="1"/>
    <xf numFmtId="168" fontId="0" fillId="0" borderId="0" xfId="0" applyNumberFormat="1"/>
    <xf numFmtId="167" fontId="0" fillId="2" borderId="0" xfId="0" applyNumberFormat="1" applyFill="1"/>
    <xf numFmtId="0" fontId="0" fillId="0" borderId="0" xfId="0" quotePrefix="1"/>
    <xf numFmtId="169" fontId="0" fillId="2" borderId="0" xfId="1" applyNumberFormat="1" applyFont="1" applyFill="1"/>
    <xf numFmtId="169" fontId="0" fillId="3" borderId="0" xfId="1" applyNumberFormat="1" applyFont="1" applyFill="1"/>
    <xf numFmtId="10" fontId="0" fillId="0" borderId="0" xfId="1" applyNumberFormat="1" applyFont="1"/>
    <xf numFmtId="0" fontId="0" fillId="0" borderId="0" xfId="0" applyFill="1" applyAlignment="1">
      <alignment horizont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8567-038F-4C24-8292-E4144A1F2E27}">
  <dimension ref="A1:H105"/>
  <sheetViews>
    <sheetView tabSelected="1" workbookViewId="0">
      <selection activeCell="B103" sqref="B103"/>
    </sheetView>
  </sheetViews>
  <sheetFormatPr defaultRowHeight="15" x14ac:dyDescent="0.25"/>
  <cols>
    <col min="1" max="1" width="33.42578125" customWidth="1"/>
    <col min="2" max="2" width="32.42578125" customWidth="1"/>
    <col min="3" max="3" width="26.140625" customWidth="1"/>
    <col min="4" max="4" width="22.85546875" bestFit="1" customWidth="1"/>
    <col min="5" max="5" width="21.7109375" customWidth="1"/>
    <col min="6" max="6" width="10.7109375" customWidth="1"/>
    <col min="7" max="7" width="18.140625" customWidth="1"/>
    <col min="8" max="8" width="14.28515625" bestFit="1" customWidth="1"/>
  </cols>
  <sheetData>
    <row r="1" spans="1:4" x14ac:dyDescent="0.25">
      <c r="A1" s="2" t="s">
        <v>0</v>
      </c>
      <c r="B1" t="s">
        <v>1</v>
      </c>
    </row>
    <row r="3" spans="1:4" x14ac:dyDescent="0.25">
      <c r="A3" s="2" t="s">
        <v>2</v>
      </c>
    </row>
    <row r="4" spans="1:4" x14ac:dyDescent="0.25">
      <c r="C4" s="2" t="s">
        <v>3</v>
      </c>
    </row>
    <row r="5" spans="1:4" x14ac:dyDescent="0.25">
      <c r="A5" t="s">
        <v>4</v>
      </c>
      <c r="B5" t="s">
        <v>5</v>
      </c>
      <c r="C5">
        <v>2000</v>
      </c>
      <c r="D5" t="s">
        <v>6</v>
      </c>
    </row>
    <row r="7" spans="1:4" x14ac:dyDescent="0.25">
      <c r="A7" s="2" t="s">
        <v>7</v>
      </c>
    </row>
    <row r="8" spans="1:4" x14ac:dyDescent="0.25">
      <c r="A8" t="s">
        <v>8</v>
      </c>
      <c r="B8" t="s">
        <v>9</v>
      </c>
    </row>
    <row r="9" spans="1:4" x14ac:dyDescent="0.25">
      <c r="A9" t="s">
        <v>10</v>
      </c>
      <c r="B9" t="s">
        <v>11</v>
      </c>
    </row>
    <row r="11" spans="1:4" x14ac:dyDescent="0.25">
      <c r="A11" s="2" t="s">
        <v>12</v>
      </c>
      <c r="C11" s="2" t="s">
        <v>13</v>
      </c>
    </row>
    <row r="12" spans="1:4" x14ac:dyDescent="0.25">
      <c r="A12" t="s">
        <v>14</v>
      </c>
      <c r="B12" t="s">
        <v>15</v>
      </c>
      <c r="C12" t="s">
        <v>16</v>
      </c>
    </row>
    <row r="13" spans="1:4" x14ac:dyDescent="0.25">
      <c r="A13" t="s">
        <v>17</v>
      </c>
      <c r="B13" t="s">
        <v>18</v>
      </c>
      <c r="C13" t="s">
        <v>16</v>
      </c>
    </row>
    <row r="15" spans="1:4" x14ac:dyDescent="0.25">
      <c r="A15" s="2" t="s">
        <v>19</v>
      </c>
    </row>
    <row r="17" spans="1:5" x14ac:dyDescent="0.25">
      <c r="A17" s="2" t="s">
        <v>20</v>
      </c>
    </row>
    <row r="19" spans="1:5" x14ac:dyDescent="0.25">
      <c r="A19" s="3" t="s">
        <v>21</v>
      </c>
      <c r="B19" s="3" t="s">
        <v>22</v>
      </c>
      <c r="C19" s="3" t="s">
        <v>23</v>
      </c>
      <c r="D19" s="3" t="s">
        <v>24</v>
      </c>
      <c r="E19" s="3"/>
    </row>
    <row r="20" spans="1:5" x14ac:dyDescent="0.25">
      <c r="A20" t="s">
        <v>4</v>
      </c>
      <c r="B20" s="18" t="s">
        <v>8</v>
      </c>
      <c r="C20" t="s">
        <v>15</v>
      </c>
      <c r="D20" s="32">
        <f>0.007*0.999</f>
        <v>6.9930000000000001E-3</v>
      </c>
      <c r="E20" s="31" t="s">
        <v>25</v>
      </c>
    </row>
    <row r="21" spans="1:5" x14ac:dyDescent="0.25">
      <c r="A21" t="s">
        <v>4</v>
      </c>
      <c r="B21" s="18" t="s">
        <v>10</v>
      </c>
      <c r="C21" t="s">
        <v>15</v>
      </c>
      <c r="D21" s="32">
        <f>0.003*0.98</f>
        <v>2.9399999999999999E-3</v>
      </c>
      <c r="E21" s="31" t="s">
        <v>26</v>
      </c>
    </row>
    <row r="22" spans="1:5" x14ac:dyDescent="0.25">
      <c r="A22" t="s">
        <v>4</v>
      </c>
      <c r="B22" s="18" t="s">
        <v>8</v>
      </c>
      <c r="C22" t="s">
        <v>18</v>
      </c>
      <c r="D22" s="33">
        <f>0.007*0.001</f>
        <v>6.9999999999999999E-6</v>
      </c>
      <c r="E22" s="31" t="s">
        <v>27</v>
      </c>
    </row>
    <row r="23" spans="1:5" x14ac:dyDescent="0.25">
      <c r="A23" t="s">
        <v>4</v>
      </c>
      <c r="B23" s="18" t="s">
        <v>10</v>
      </c>
      <c r="C23" t="s">
        <v>18</v>
      </c>
      <c r="D23" s="33">
        <f>0.003*0.02</f>
        <v>6.0000000000000002E-5</v>
      </c>
      <c r="E23" s="31" t="s">
        <v>28</v>
      </c>
    </row>
    <row r="25" spans="1:5" x14ac:dyDescent="0.25">
      <c r="C25" s="1" t="s">
        <v>29</v>
      </c>
      <c r="D25" s="34">
        <f>SUM(D20:D23)</f>
        <v>0.01</v>
      </c>
    </row>
    <row r="26" spans="1:5" x14ac:dyDescent="0.25">
      <c r="C26" s="1" t="s">
        <v>30</v>
      </c>
      <c r="D26" s="8">
        <f>SUM(D20:D21)*C5</f>
        <v>19.866000000000003</v>
      </c>
    </row>
    <row r="27" spans="1:5" x14ac:dyDescent="0.25">
      <c r="C27" s="1" t="s">
        <v>31</v>
      </c>
      <c r="D27" s="10">
        <f>SUM(D22:D23)*C5</f>
        <v>0.13400000000000001</v>
      </c>
      <c r="E27" s="24" t="s">
        <v>32</v>
      </c>
    </row>
    <row r="28" spans="1:5" x14ac:dyDescent="0.25">
      <c r="D28" s="18"/>
    </row>
    <row r="29" spans="1:5" x14ac:dyDescent="0.25">
      <c r="A29" s="2" t="s">
        <v>33</v>
      </c>
    </row>
    <row r="30" spans="1:5" x14ac:dyDescent="0.25">
      <c r="A30" s="3" t="s">
        <v>21</v>
      </c>
      <c r="B30" s="3" t="s">
        <v>23</v>
      </c>
      <c r="C30" s="3" t="s">
        <v>34</v>
      </c>
      <c r="D30" s="3" t="s">
        <v>34</v>
      </c>
    </row>
    <row r="31" spans="1:5" x14ac:dyDescent="0.25">
      <c r="A31" t="s">
        <v>4</v>
      </c>
      <c r="B31" t="s">
        <v>15</v>
      </c>
      <c r="C31" s="18" t="s">
        <v>35</v>
      </c>
      <c r="D31" s="8" t="s">
        <v>36</v>
      </c>
      <c r="E31" s="18" t="s">
        <v>37</v>
      </c>
    </row>
    <row r="32" spans="1:5" x14ac:dyDescent="0.25">
      <c r="A32" t="s">
        <v>4</v>
      </c>
      <c r="B32" t="s">
        <v>15</v>
      </c>
      <c r="C32" s="18" t="s">
        <v>38</v>
      </c>
      <c r="D32" s="8" t="s">
        <v>39</v>
      </c>
      <c r="E32" s="18" t="s">
        <v>40</v>
      </c>
    </row>
    <row r="33" spans="1:8" x14ac:dyDescent="0.25">
      <c r="A33" t="s">
        <v>4</v>
      </c>
      <c r="B33" t="s">
        <v>18</v>
      </c>
      <c r="C33" s="18" t="s">
        <v>35</v>
      </c>
      <c r="D33" s="10" t="s">
        <v>41</v>
      </c>
      <c r="E33" s="18" t="s">
        <v>37</v>
      </c>
    </row>
    <row r="34" spans="1:8" x14ac:dyDescent="0.25">
      <c r="A34" t="s">
        <v>4</v>
      </c>
      <c r="B34" t="s">
        <v>18</v>
      </c>
      <c r="C34" s="18" t="s">
        <v>38</v>
      </c>
      <c r="D34" s="10" t="s">
        <v>42</v>
      </c>
      <c r="E34" s="18" t="s">
        <v>40</v>
      </c>
    </row>
    <row r="36" spans="1:8" x14ac:dyDescent="0.25">
      <c r="A36" s="2" t="s">
        <v>43</v>
      </c>
    </row>
    <row r="37" spans="1:8" x14ac:dyDescent="0.25">
      <c r="A37" s="2" t="s">
        <v>44</v>
      </c>
    </row>
    <row r="38" spans="1:8" x14ac:dyDescent="0.25">
      <c r="A38" s="2"/>
    </row>
    <row r="39" spans="1:8" x14ac:dyDescent="0.25">
      <c r="B39" s="35" t="s">
        <v>45</v>
      </c>
      <c r="C39" s="35"/>
      <c r="D39" s="35" t="s">
        <v>46</v>
      </c>
      <c r="E39" s="35"/>
      <c r="F39" s="18"/>
    </row>
    <row r="40" spans="1:8" x14ac:dyDescent="0.25">
      <c r="A40" s="7" t="s">
        <v>47</v>
      </c>
      <c r="B40" s="18" t="s">
        <v>40</v>
      </c>
      <c r="C40" s="18" t="s">
        <v>37</v>
      </c>
      <c r="D40" s="18" t="s">
        <v>40</v>
      </c>
      <c r="E40" s="18" t="s">
        <v>37</v>
      </c>
      <c r="F40" s="18"/>
    </row>
    <row r="41" spans="1:8" x14ac:dyDescent="0.25">
      <c r="A41" s="7">
        <v>1</v>
      </c>
      <c r="B41" s="8">
        <v>0</v>
      </c>
      <c r="C41" s="9">
        <v>9156.5499999999993</v>
      </c>
      <c r="D41" s="10">
        <v>1</v>
      </c>
      <c r="E41" s="11">
        <v>809516.77103800001</v>
      </c>
      <c r="F41" s="20"/>
      <c r="H41" s="4"/>
    </row>
    <row r="42" spans="1:8" x14ac:dyDescent="0.25">
      <c r="A42" s="7">
        <v>2</v>
      </c>
      <c r="B42" s="8">
        <v>0</v>
      </c>
      <c r="C42" s="9">
        <v>9328.9500000000007</v>
      </c>
      <c r="D42" s="10">
        <v>1</v>
      </c>
      <c r="E42" s="11">
        <v>819834.66096400004</v>
      </c>
      <c r="F42" s="20"/>
      <c r="H42" s="4"/>
    </row>
    <row r="43" spans="1:8" x14ac:dyDescent="0.25">
      <c r="A43" s="7">
        <v>3</v>
      </c>
      <c r="B43" s="8">
        <v>0</v>
      </c>
      <c r="C43" s="9">
        <v>9432.7000000000007</v>
      </c>
      <c r="D43" s="10">
        <v>1</v>
      </c>
      <c r="E43" s="11">
        <v>909860.65443300002</v>
      </c>
      <c r="F43" s="20"/>
      <c r="H43" s="4"/>
    </row>
    <row r="44" spans="1:8" x14ac:dyDescent="0.25">
      <c r="A44" s="7">
        <v>4</v>
      </c>
      <c r="B44" s="8">
        <v>0</v>
      </c>
      <c r="C44" s="9">
        <v>10017</v>
      </c>
      <c r="D44" s="10">
        <v>1</v>
      </c>
      <c r="E44" s="11">
        <v>926970.43909400003</v>
      </c>
      <c r="F44" s="20"/>
      <c r="H44" s="4"/>
    </row>
    <row r="45" spans="1:8" x14ac:dyDescent="0.25">
      <c r="A45" s="7">
        <v>5</v>
      </c>
      <c r="B45" s="8">
        <v>0</v>
      </c>
      <c r="C45" s="9">
        <v>10212.200000000001</v>
      </c>
      <c r="D45" s="10">
        <v>1</v>
      </c>
      <c r="E45" s="11">
        <v>934151.72574000002</v>
      </c>
      <c r="F45" s="20"/>
      <c r="H45" s="4"/>
    </row>
    <row r="46" spans="1:8" x14ac:dyDescent="0.25">
      <c r="A46" s="7">
        <v>6</v>
      </c>
      <c r="B46" s="8">
        <v>0</v>
      </c>
      <c r="C46" s="9">
        <v>10388.700000000001</v>
      </c>
      <c r="D46" s="10">
        <v>2</v>
      </c>
      <c r="E46" s="11">
        <v>963712.79987999995</v>
      </c>
      <c r="F46" s="20"/>
      <c r="H46" s="4"/>
    </row>
    <row r="47" spans="1:8" x14ac:dyDescent="0.25">
      <c r="A47" s="7">
        <v>7</v>
      </c>
      <c r="B47" s="8">
        <v>0</v>
      </c>
      <c r="C47" s="9">
        <v>10420.299999999999</v>
      </c>
      <c r="D47" s="10">
        <v>2</v>
      </c>
      <c r="E47" s="11">
        <v>974871.72368199995</v>
      </c>
      <c r="F47" s="20"/>
      <c r="H47" s="4"/>
    </row>
    <row r="48" spans="1:8" x14ac:dyDescent="0.25">
      <c r="A48" s="7">
        <v>8</v>
      </c>
      <c r="B48" s="8">
        <v>0</v>
      </c>
      <c r="C48" s="9">
        <v>10696.5</v>
      </c>
      <c r="D48" s="10">
        <v>2</v>
      </c>
      <c r="E48" s="11">
        <v>1125069.59727</v>
      </c>
      <c r="F48" s="20"/>
      <c r="H48" s="4"/>
    </row>
    <row r="49" spans="1:8" x14ac:dyDescent="0.25">
      <c r="A49" s="7">
        <v>9</v>
      </c>
      <c r="B49" s="8">
        <v>0</v>
      </c>
      <c r="C49" s="9">
        <v>11174.3</v>
      </c>
      <c r="D49" s="10">
        <v>2</v>
      </c>
      <c r="E49" s="11">
        <v>1371048.66701</v>
      </c>
      <c r="F49" s="20"/>
      <c r="H49" s="4"/>
    </row>
    <row r="50" spans="1:8" x14ac:dyDescent="0.25">
      <c r="A50" s="7">
        <v>10</v>
      </c>
      <c r="B50" s="8">
        <v>1</v>
      </c>
      <c r="C50" s="9">
        <v>11431.3</v>
      </c>
      <c r="D50" s="10">
        <v>2</v>
      </c>
      <c r="E50" s="11">
        <v>1508520.4666200001</v>
      </c>
      <c r="F50" s="20"/>
      <c r="H50" s="4"/>
    </row>
    <row r="51" spans="1:8" x14ac:dyDescent="0.25">
      <c r="A51" s="7"/>
      <c r="B51" s="18"/>
      <c r="C51" s="20"/>
      <c r="D51" s="18"/>
      <c r="E51" s="20"/>
      <c r="F51" s="20"/>
      <c r="H51" s="4"/>
    </row>
    <row r="52" spans="1:8" x14ac:dyDescent="0.25">
      <c r="A52" s="2" t="s">
        <v>48</v>
      </c>
      <c r="F52" s="20"/>
      <c r="H52" s="4"/>
    </row>
    <row r="53" spans="1:8" x14ac:dyDescent="0.25">
      <c r="A53" s="7"/>
      <c r="B53" s="8">
        <v>0</v>
      </c>
      <c r="C53" s="26">
        <v>1.8313099999999999E-5</v>
      </c>
      <c r="D53" s="10">
        <v>0.1</v>
      </c>
      <c r="E53" s="15">
        <v>1.61903E-3</v>
      </c>
      <c r="F53" s="20"/>
      <c r="H53" s="4"/>
    </row>
    <row r="54" spans="1:8" x14ac:dyDescent="0.25">
      <c r="A54" s="7"/>
      <c r="B54" s="8">
        <v>0</v>
      </c>
      <c r="C54" s="26">
        <v>1.8657900000000003E-5</v>
      </c>
      <c r="D54" s="10">
        <v>0.1</v>
      </c>
      <c r="E54" s="15">
        <v>1.63967E-3</v>
      </c>
      <c r="F54" s="20"/>
      <c r="H54" s="4"/>
    </row>
    <row r="55" spans="1:8" x14ac:dyDescent="0.25">
      <c r="A55" s="7"/>
      <c r="B55" s="8">
        <v>0</v>
      </c>
      <c r="C55" s="26">
        <v>1.8865400000000001E-5</v>
      </c>
      <c r="D55" s="10">
        <v>0.1</v>
      </c>
      <c r="E55" s="15">
        <v>1.8197199999999999E-3</v>
      </c>
      <c r="F55" s="20"/>
      <c r="H55" s="4"/>
    </row>
    <row r="56" spans="1:8" x14ac:dyDescent="0.25">
      <c r="A56" s="7"/>
      <c r="B56" s="8">
        <v>0</v>
      </c>
      <c r="C56" s="26">
        <v>2.0033900000000001E-5</v>
      </c>
      <c r="D56" s="10">
        <v>0.1</v>
      </c>
      <c r="E56" s="15">
        <v>1.8539399999999999E-3</v>
      </c>
      <c r="F56" s="20"/>
      <c r="H56" s="4"/>
    </row>
    <row r="57" spans="1:8" x14ac:dyDescent="0.25">
      <c r="A57" s="7"/>
      <c r="B57" s="8">
        <v>0</v>
      </c>
      <c r="C57" s="26">
        <v>2.0424500000000001E-5</v>
      </c>
      <c r="D57" s="10">
        <v>0.1</v>
      </c>
      <c r="E57" s="15">
        <v>1.8683E-3</v>
      </c>
      <c r="F57" s="20"/>
      <c r="H57" s="4"/>
    </row>
    <row r="58" spans="1:8" x14ac:dyDescent="0.25">
      <c r="A58" s="7"/>
      <c r="B58" s="8">
        <v>0</v>
      </c>
      <c r="C58" s="26">
        <v>2.0777500000000002E-5</v>
      </c>
      <c r="D58" s="14">
        <v>0.249444</v>
      </c>
      <c r="E58" s="15">
        <v>1.9274299999999999E-3</v>
      </c>
      <c r="F58" s="20"/>
      <c r="H58" s="4"/>
    </row>
    <row r="59" spans="1:8" x14ac:dyDescent="0.25">
      <c r="A59" s="7"/>
      <c r="B59" s="8">
        <v>0</v>
      </c>
      <c r="C59" s="26">
        <v>2.0840600000000002E-5</v>
      </c>
      <c r="D59" s="14">
        <v>0.249444</v>
      </c>
      <c r="E59" s="15">
        <v>1.9497399999999999E-3</v>
      </c>
      <c r="F59" s="20"/>
      <c r="H59" s="4"/>
    </row>
    <row r="60" spans="1:8" x14ac:dyDescent="0.25">
      <c r="A60" s="7"/>
      <c r="B60" s="8">
        <v>0</v>
      </c>
      <c r="C60" s="26">
        <v>2.13931E-5</v>
      </c>
      <c r="D60" s="14">
        <v>0.249444</v>
      </c>
      <c r="E60" s="15">
        <v>2.2501399999999999E-3</v>
      </c>
      <c r="F60" s="20"/>
      <c r="H60" s="4"/>
    </row>
    <row r="61" spans="1:8" x14ac:dyDescent="0.25">
      <c r="A61" s="7"/>
      <c r="B61" s="8">
        <v>0</v>
      </c>
      <c r="C61" s="26">
        <v>2.2348599999999998E-5</v>
      </c>
      <c r="D61" s="14">
        <v>0.249444</v>
      </c>
      <c r="E61" s="15">
        <v>2.7421000000000004E-3</v>
      </c>
      <c r="F61" s="20"/>
      <c r="H61" s="4"/>
    </row>
    <row r="62" spans="1:8" x14ac:dyDescent="0.25">
      <c r="A62" s="7"/>
      <c r="B62" s="8">
        <v>0.1</v>
      </c>
      <c r="C62" s="26">
        <v>2.28626E-5</v>
      </c>
      <c r="D62" s="14">
        <v>0.249444</v>
      </c>
      <c r="E62" s="15">
        <v>3.0170400000000003E-3</v>
      </c>
      <c r="F62" s="20"/>
      <c r="H62" s="4"/>
    </row>
    <row r="63" spans="1:8" x14ac:dyDescent="0.25">
      <c r="A63" s="7"/>
      <c r="B63" s="18"/>
      <c r="C63" s="20"/>
      <c r="D63" s="18"/>
      <c r="E63" s="20"/>
      <c r="F63" s="20"/>
      <c r="H63" s="4"/>
    </row>
    <row r="65" spans="1:8" x14ac:dyDescent="0.25">
      <c r="A65" s="2" t="s">
        <v>49</v>
      </c>
    </row>
    <row r="66" spans="1:8" x14ac:dyDescent="0.25">
      <c r="B66" s="35" t="s">
        <v>45</v>
      </c>
      <c r="C66" s="35"/>
      <c r="D66" s="35" t="s">
        <v>46</v>
      </c>
      <c r="E66" s="35"/>
      <c r="F66" s="18"/>
    </row>
    <row r="67" spans="1:8" x14ac:dyDescent="0.25">
      <c r="A67" s="7" t="s">
        <v>47</v>
      </c>
      <c r="B67" s="18" t="s">
        <v>40</v>
      </c>
      <c r="C67" s="18" t="s">
        <v>37</v>
      </c>
      <c r="D67" s="18" t="s">
        <v>40</v>
      </c>
      <c r="E67" s="18" t="s">
        <v>37</v>
      </c>
      <c r="F67" s="18"/>
    </row>
    <row r="68" spans="1:8" x14ac:dyDescent="0.25">
      <c r="A68" s="7">
        <v>1</v>
      </c>
      <c r="B68" s="8">
        <v>0</v>
      </c>
      <c r="C68" s="17">
        <v>1.8313099999999999E-2</v>
      </c>
      <c r="D68" s="10">
        <v>100</v>
      </c>
      <c r="E68" s="12">
        <v>1.61903</v>
      </c>
      <c r="F68" s="21"/>
    </row>
    <row r="69" spans="1:8" x14ac:dyDescent="0.25">
      <c r="A69" s="7">
        <v>2</v>
      </c>
      <c r="B69" s="8">
        <v>0</v>
      </c>
      <c r="C69" s="17">
        <v>1.8657900000000002E-2</v>
      </c>
      <c r="D69" s="10">
        <v>100</v>
      </c>
      <c r="E69" s="12">
        <v>1.63967</v>
      </c>
      <c r="F69" s="21"/>
    </row>
    <row r="70" spans="1:8" x14ac:dyDescent="0.25">
      <c r="A70" s="7">
        <v>3</v>
      </c>
      <c r="B70" s="8">
        <v>0</v>
      </c>
      <c r="C70" s="17">
        <v>1.8865400000000001E-2</v>
      </c>
      <c r="D70" s="10">
        <v>100</v>
      </c>
      <c r="E70" s="12">
        <v>1.81972</v>
      </c>
      <c r="F70" s="21"/>
    </row>
    <row r="71" spans="1:8" x14ac:dyDescent="0.25">
      <c r="A71" s="7">
        <v>4</v>
      </c>
      <c r="B71" s="8">
        <v>0</v>
      </c>
      <c r="C71" s="17">
        <v>2.00339E-2</v>
      </c>
      <c r="D71" s="10">
        <v>100</v>
      </c>
      <c r="E71" s="12">
        <v>1.8539399999999999</v>
      </c>
      <c r="F71" s="21"/>
    </row>
    <row r="72" spans="1:8" x14ac:dyDescent="0.25">
      <c r="A72" s="7">
        <v>5</v>
      </c>
      <c r="B72" s="8">
        <v>0</v>
      </c>
      <c r="C72" s="17">
        <v>2.0424500000000002E-2</v>
      </c>
      <c r="D72" s="10">
        <v>100</v>
      </c>
      <c r="E72" s="12">
        <v>1.8683000000000001</v>
      </c>
      <c r="F72" s="21"/>
    </row>
    <row r="73" spans="1:8" x14ac:dyDescent="0.25">
      <c r="A73" s="7">
        <v>6</v>
      </c>
      <c r="B73" s="8">
        <v>0</v>
      </c>
      <c r="C73" s="17">
        <v>2.0777500000000001E-2</v>
      </c>
      <c r="D73" s="13">
        <v>249.44399999999999</v>
      </c>
      <c r="E73" s="12">
        <v>1.92743</v>
      </c>
      <c r="F73" s="21"/>
    </row>
    <row r="74" spans="1:8" x14ac:dyDescent="0.25">
      <c r="A74" s="7">
        <v>7</v>
      </c>
      <c r="B74" s="8">
        <v>0</v>
      </c>
      <c r="C74" s="17">
        <v>2.0840600000000001E-2</v>
      </c>
      <c r="D74" s="13">
        <v>249.44399999999999</v>
      </c>
      <c r="E74" s="12">
        <v>1.94974</v>
      </c>
      <c r="F74" s="21"/>
    </row>
    <row r="75" spans="1:8" x14ac:dyDescent="0.25">
      <c r="A75" s="7">
        <v>8</v>
      </c>
      <c r="B75" s="8">
        <v>0</v>
      </c>
      <c r="C75" s="17">
        <v>2.1393100000000002E-2</v>
      </c>
      <c r="D75" s="13">
        <v>249.44399999999999</v>
      </c>
      <c r="E75" s="12">
        <v>2.25014</v>
      </c>
      <c r="F75" s="21"/>
    </row>
    <row r="76" spans="1:8" x14ac:dyDescent="0.25">
      <c r="A76" s="7">
        <v>9</v>
      </c>
      <c r="B76" s="8">
        <v>0</v>
      </c>
      <c r="C76" s="17">
        <v>2.23486E-2</v>
      </c>
      <c r="D76" s="13">
        <v>249.44399999999999</v>
      </c>
      <c r="E76" s="12">
        <v>2.7421000000000002</v>
      </c>
      <c r="F76" s="21"/>
    </row>
    <row r="77" spans="1:8" x14ac:dyDescent="0.25">
      <c r="A77" s="7">
        <v>10</v>
      </c>
      <c r="B77" s="8">
        <v>100</v>
      </c>
      <c r="C77" s="17">
        <v>2.28626E-2</v>
      </c>
      <c r="D77" s="13">
        <v>249.44399999999999</v>
      </c>
      <c r="E77" s="12">
        <v>3.0170400000000002</v>
      </c>
      <c r="F77" s="21"/>
    </row>
    <row r="78" spans="1:8" x14ac:dyDescent="0.25">
      <c r="A78" s="7"/>
      <c r="B78" s="18"/>
      <c r="C78" s="25"/>
      <c r="D78" s="27"/>
      <c r="E78" s="28"/>
      <c r="F78" s="21"/>
      <c r="G78" s="5"/>
      <c r="H78" s="29"/>
    </row>
    <row r="79" spans="1:8" x14ac:dyDescent="0.25">
      <c r="A79" s="2" t="s">
        <v>50</v>
      </c>
    </row>
    <row r="80" spans="1:8" x14ac:dyDescent="0.25">
      <c r="A80" t="s">
        <v>51</v>
      </c>
      <c r="C80" s="18"/>
      <c r="D80" s="22"/>
      <c r="E80" s="22"/>
      <c r="F80" s="22"/>
    </row>
    <row r="81" spans="1:8" x14ac:dyDescent="0.25">
      <c r="A81" s="1" t="s">
        <v>38</v>
      </c>
      <c r="B81" s="22">
        <v>0.67</v>
      </c>
      <c r="C81" s="25"/>
      <c r="D81" s="27"/>
      <c r="E81" s="28"/>
      <c r="F81" s="23"/>
    </row>
    <row r="82" spans="1:8" x14ac:dyDescent="0.25">
      <c r="A82" s="1" t="s">
        <v>35</v>
      </c>
      <c r="B82" s="22">
        <v>0.33</v>
      </c>
    </row>
    <row r="83" spans="1:8" x14ac:dyDescent="0.25">
      <c r="A83" s="7"/>
      <c r="B83" s="18"/>
      <c r="C83" s="25"/>
      <c r="D83" s="27"/>
      <c r="E83" s="28"/>
      <c r="F83" s="21"/>
      <c r="G83" s="5"/>
      <c r="H83" s="29"/>
    </row>
    <row r="84" spans="1:8" x14ac:dyDescent="0.25">
      <c r="A84" s="7" t="s">
        <v>47</v>
      </c>
      <c r="B84" t="s">
        <v>52</v>
      </c>
      <c r="C84" t="s">
        <v>46</v>
      </c>
      <c r="D84" s="27"/>
      <c r="E84" s="28"/>
      <c r="F84" s="21"/>
      <c r="G84" s="5"/>
      <c r="H84" s="29"/>
    </row>
    <row r="85" spans="1:8" x14ac:dyDescent="0.25">
      <c r="A85" s="7">
        <v>1</v>
      </c>
      <c r="B85" s="30">
        <f t="shared" ref="B85:B94" si="0">B68*$B$81+C68*$B$82</f>
        <v>6.0433229999999998E-3</v>
      </c>
      <c r="C85" s="13">
        <f t="shared" ref="C85:C94" si="1">D68*$B$81+E68*$B$82</f>
        <v>67.534279900000001</v>
      </c>
      <c r="D85" s="27"/>
      <c r="E85" s="28"/>
      <c r="F85" s="21"/>
      <c r="G85" s="5"/>
      <c r="H85" s="29"/>
    </row>
    <row r="86" spans="1:8" x14ac:dyDescent="0.25">
      <c r="A86" s="7">
        <v>2</v>
      </c>
      <c r="B86" s="30">
        <f t="shared" si="0"/>
        <v>6.1571070000000011E-3</v>
      </c>
      <c r="C86" s="13">
        <f t="shared" si="1"/>
        <v>67.541091100000003</v>
      </c>
      <c r="D86" s="27"/>
      <c r="E86" s="28"/>
      <c r="F86" s="21"/>
      <c r="G86" s="5"/>
      <c r="H86" s="29"/>
    </row>
    <row r="87" spans="1:8" x14ac:dyDescent="0.25">
      <c r="A87" s="7">
        <v>3</v>
      </c>
      <c r="B87" s="30">
        <f t="shared" si="0"/>
        <v>6.2255820000000003E-3</v>
      </c>
      <c r="C87" s="13">
        <f t="shared" si="1"/>
        <v>67.6005076</v>
      </c>
      <c r="D87" s="27"/>
      <c r="E87" s="28"/>
      <c r="F87" s="21"/>
      <c r="G87" s="5"/>
      <c r="H87" s="29"/>
    </row>
    <row r="88" spans="1:8" x14ac:dyDescent="0.25">
      <c r="A88" s="7">
        <v>4</v>
      </c>
      <c r="B88" s="30">
        <f t="shared" si="0"/>
        <v>6.6111870000000001E-3</v>
      </c>
      <c r="C88" s="13">
        <f t="shared" si="1"/>
        <v>67.611800200000005</v>
      </c>
      <c r="D88" s="27"/>
      <c r="E88" s="28"/>
      <c r="F88" s="21"/>
      <c r="G88" s="5"/>
      <c r="H88" s="29"/>
    </row>
    <row r="89" spans="1:8" x14ac:dyDescent="0.25">
      <c r="A89" s="7">
        <v>5</v>
      </c>
      <c r="B89" s="30">
        <f t="shared" si="0"/>
        <v>6.7400850000000007E-3</v>
      </c>
      <c r="C89" s="13">
        <f t="shared" si="1"/>
        <v>67.616539000000003</v>
      </c>
      <c r="D89" s="27"/>
      <c r="E89" s="28"/>
      <c r="F89" s="21"/>
      <c r="G89" s="5"/>
      <c r="H89" s="29"/>
    </row>
    <row r="90" spans="1:8" x14ac:dyDescent="0.25">
      <c r="A90" s="7">
        <v>6</v>
      </c>
      <c r="B90" s="30">
        <f t="shared" si="0"/>
        <v>6.8565750000000002E-3</v>
      </c>
      <c r="C90" s="13">
        <f t="shared" si="1"/>
        <v>167.7635319</v>
      </c>
      <c r="D90" s="27"/>
      <c r="E90" s="28"/>
      <c r="F90" s="21"/>
      <c r="G90" s="5"/>
      <c r="H90" s="29"/>
    </row>
    <row r="91" spans="1:8" x14ac:dyDescent="0.25">
      <c r="A91" s="7">
        <v>7</v>
      </c>
      <c r="B91" s="30">
        <f t="shared" si="0"/>
        <v>6.8773980000000007E-3</v>
      </c>
      <c r="C91" s="13">
        <f t="shared" si="1"/>
        <v>167.77089419999999</v>
      </c>
      <c r="D91" s="27"/>
      <c r="E91" s="28"/>
      <c r="F91" s="21"/>
      <c r="G91" s="5"/>
      <c r="H91" s="29"/>
    </row>
    <row r="92" spans="1:8" x14ac:dyDescent="0.25">
      <c r="A92" s="7">
        <v>8</v>
      </c>
      <c r="B92" s="30">
        <f t="shared" si="0"/>
        <v>7.0597230000000013E-3</v>
      </c>
      <c r="C92" s="13">
        <f t="shared" si="1"/>
        <v>167.87002619999998</v>
      </c>
      <c r="D92" s="27"/>
      <c r="E92" s="28"/>
      <c r="F92" s="21"/>
      <c r="G92" s="5"/>
      <c r="H92" s="29"/>
    </row>
    <row r="93" spans="1:8" x14ac:dyDescent="0.25">
      <c r="A93" s="7">
        <v>9</v>
      </c>
      <c r="B93" s="30">
        <f t="shared" si="0"/>
        <v>7.3750380000000004E-3</v>
      </c>
      <c r="C93" s="13">
        <f t="shared" si="1"/>
        <v>168.03237299999998</v>
      </c>
      <c r="D93" s="27"/>
      <c r="E93" s="28"/>
      <c r="F93" s="21"/>
      <c r="G93" s="5"/>
      <c r="H93" s="29"/>
    </row>
    <row r="94" spans="1:8" x14ac:dyDescent="0.25">
      <c r="A94" s="7">
        <v>10</v>
      </c>
      <c r="B94" s="30">
        <f t="shared" si="0"/>
        <v>67.007544658</v>
      </c>
      <c r="C94" s="13">
        <f t="shared" si="1"/>
        <v>168.1231032</v>
      </c>
      <c r="D94" s="27"/>
      <c r="E94" s="28"/>
      <c r="F94" s="21"/>
      <c r="G94" s="5"/>
      <c r="H94" s="29"/>
    </row>
    <row r="95" spans="1:8" x14ac:dyDescent="0.25">
      <c r="A95" s="7"/>
      <c r="C95" s="6"/>
      <c r="E95" s="6"/>
      <c r="F95" s="5"/>
    </row>
    <row r="97" spans="1:5" x14ac:dyDescent="0.25">
      <c r="A97" s="2" t="s">
        <v>53</v>
      </c>
    </row>
    <row r="98" spans="1:5" x14ac:dyDescent="0.25">
      <c r="B98" t="s">
        <v>54</v>
      </c>
      <c r="C98" s="16">
        <f>AVERAGE(B85:B94)</f>
        <v>6.7067490676000006</v>
      </c>
      <c r="D98" s="1" t="s">
        <v>55</v>
      </c>
      <c r="E98" s="8">
        <f>D26</f>
        <v>19.866000000000003</v>
      </c>
    </row>
    <row r="99" spans="1:5" x14ac:dyDescent="0.25">
      <c r="B99" t="s">
        <v>56</v>
      </c>
      <c r="C99" s="13">
        <f>AVERAGE(C85:C94)</f>
        <v>117.74641463</v>
      </c>
      <c r="D99" s="1" t="s">
        <v>55</v>
      </c>
      <c r="E99" s="10">
        <f>D27</f>
        <v>0.13400000000000001</v>
      </c>
    </row>
    <row r="101" spans="1:5" x14ac:dyDescent="0.25">
      <c r="A101" s="2" t="s">
        <v>57</v>
      </c>
    </row>
    <row r="103" spans="1:5" x14ac:dyDescent="0.25">
      <c r="A103" t="s">
        <v>58</v>
      </c>
      <c r="B103" s="29">
        <f>C98*E98</f>
        <v>133.23627697694164</v>
      </c>
    </row>
    <row r="104" spans="1:5" x14ac:dyDescent="0.25">
      <c r="A104" t="s">
        <v>59</v>
      </c>
      <c r="B104" s="29">
        <f>C99*E99</f>
        <v>15.778019560420001</v>
      </c>
    </row>
    <row r="105" spans="1:5" x14ac:dyDescent="0.25">
      <c r="A105" t="s">
        <v>60</v>
      </c>
      <c r="B105" s="19">
        <f>C98*E98+C99*E99</f>
        <v>149.01429653736164</v>
      </c>
    </row>
  </sheetData>
  <mergeCells count="4">
    <mergeCell ref="B39:C39"/>
    <mergeCell ref="D39:E39"/>
    <mergeCell ref="B66:C66"/>
    <mergeCell ref="D66:E6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C49087CBAF749BEA397E09F04586E" ma:contentTypeVersion="12" ma:contentTypeDescription="Create a new document." ma:contentTypeScope="" ma:versionID="c7bc160daff01331c3b2100310084fc2">
  <xsd:schema xmlns:xsd="http://www.w3.org/2001/XMLSchema" xmlns:xs="http://www.w3.org/2001/XMLSchema" xmlns:p="http://schemas.microsoft.com/office/2006/metadata/properties" xmlns:ns2="5eff49fa-fdc5-439e-aa03-034da97b653b" xmlns:ns3="4d6e3fb7-5a6e-44ec-bba8-0f5edb349e10" targetNamespace="http://schemas.microsoft.com/office/2006/metadata/properties" ma:root="true" ma:fieldsID="d963b02219d9908ae21c1e00aa6696d8" ns2:_="" ns3:_="">
    <xsd:import namespace="5eff49fa-fdc5-439e-aa03-034da97b653b"/>
    <xsd:import namespace="4d6e3fb7-5a6e-44ec-bba8-0f5edb349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Topic_x007c_Proceeding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f49fa-fdc5-439e-aa03-034da97b6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Topic_x007c_Proceeding" ma:index="17" nillable="true" ma:displayName="Topic  |  Proceeding" ma:format="Dropdown" ma:internalName="Topic_x007c_Proceeding">
      <xsd:simpleType>
        <xsd:restriction base="dms:Choice">
          <xsd:enumeration value="PSPS R.18-12-010"/>
          <xsd:enumeration value="Microgrids R.19-09-009"/>
          <xsd:enumeration value="EDPP R.15-06-009"/>
          <xsd:enumeration value="Primary"/>
          <xsd:enumeration value="CCORE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e3fb7-5a6e-44ec-bba8-0f5edb349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x007c_Proceeding xmlns="5eff49fa-fdc5-439e-aa03-034da97b653b" xsi:nil="true"/>
  </documentManagement>
</p:properties>
</file>

<file path=customXml/itemProps1.xml><?xml version="1.0" encoding="utf-8"?>
<ds:datastoreItem xmlns:ds="http://schemas.openxmlformats.org/officeDocument/2006/customXml" ds:itemID="{D066CE9B-7F21-48AF-974A-EF711DB14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3968B7-B1E4-441A-9C99-CC402E47E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f49fa-fdc5-439e-aa03-034da97b653b"/>
    <ds:schemaRef ds:uri="4d6e3fb7-5a6e-44ec-bba8-0f5edb349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1813A1-5E6A-4BE1-93F1-48A453CD80A3}">
  <ds:schemaRefs>
    <ds:schemaRef ds:uri="http://schemas.microsoft.com/office/2006/metadata/properties"/>
    <ds:schemaRef ds:uri="http://schemas.microsoft.com/office/infopath/2007/PartnerControls"/>
    <ds:schemaRef ds:uri="5eff49fa-fdc5-439e-aa03-034da97b65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2022-05-16T20:21:24Z</dcterms:created>
  <dcterms:modified xsi:type="dcterms:W3CDTF">2022-05-16T20:22:03Z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0x0101002FCC49087CBAF749BEA397E09F04586E</vt:lpwstr>
  </property>
</Properties>
</file>