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puc-my.sharepoint.com/personal/ryan_grieser_cpuc_ca_gov/Documents/SOD/Allocation Script/2025 Final YA Allocations/"/>
    </mc:Choice>
  </mc:AlternateContent>
  <xr:revisionPtr revIDLastSave="95" documentId="8_{F62DA8F6-FFBD-42D9-A6A9-53302B5291CD}" xr6:coauthVersionLast="47" xr6:coauthVersionMax="47" xr10:uidLastSave="{A1DFC6A6-1CC6-4FF8-B8CE-924834C9C8E6}"/>
  <bookViews>
    <workbookView xWindow="14685" yWindow="-16320" windowWidth="29040" windowHeight="15840" xr2:uid="{E8ED2597-1937-4DA5-AFC9-0FF35018550B}"/>
  </bookViews>
  <sheets>
    <sheet name="PGE CAM list '25" sheetId="2" r:id="rId1"/>
    <sheet name="PGE CAM contracts '26" sheetId="3" r:id="rId2"/>
    <sheet name="PGE CAM contracts '27" sheetId="5" r:id="rId3"/>
    <sheet name="PGE Emgcy Reliability Resources" sheetId="6" r:id="rId4"/>
    <sheet name="SCE CAM List 2025" sheetId="15" r:id="rId5"/>
    <sheet name="SCE CAM List 2026" sheetId="16" r:id="rId6"/>
    <sheet name="SCE CAM List 2027 " sheetId="17" r:id="rId7"/>
    <sheet name="SCE Emgcy Reliability" sheetId="11" r:id="rId8"/>
    <sheet name="SDGE CAM List 2025" sheetId="18" r:id="rId9"/>
    <sheet name="SDGE Emgcy Reliability" sheetId="1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'PGE CAM list ''25'!$A$3:$X$17</definedName>
    <definedName name="_xlnm._FilterDatabase" localSheetId="4" hidden="1">'SCE CAM List 2025'!$A$3:$AS$36</definedName>
    <definedName name="_xlnm._FilterDatabase" localSheetId="5" hidden="1">'SCE CAM List 2026'!$A$3:$AS$34</definedName>
    <definedName name="_xlnm._FilterDatabase" localSheetId="6" hidden="1">'SCE CAM List 2027 '!$A$3:$AS$29</definedName>
    <definedName name="Balancing_Authority">[1]Choices!$A$2:$A$41</definedName>
    <definedName name="Boolean">[1]Choices!$AG$2:$AG$3</definedName>
    <definedName name="Bucket" localSheetId="4">#REF!</definedName>
    <definedName name="Bucket" localSheetId="5">#REF!</definedName>
    <definedName name="Bucket" localSheetId="6">#REF!</definedName>
    <definedName name="Bucket" localSheetId="7">#REF!</definedName>
    <definedName name="Bucket" localSheetId="8">#REF!</definedName>
    <definedName name="Bucket" localSheetId="9">#REF!</definedName>
    <definedName name="Bucket">#REF!</definedName>
    <definedName name="Bundled_Unbundled">[1]Choices!$B$2:$B$3</definedName>
    <definedName name="Construction_Status">[1]Choices!$G$2:$G$5</definedName>
    <definedName name="ContractType">[2]DataValidation!$D$2:$D$5</definedName>
    <definedName name="counter_party_list">[3]List_Data!$D$2:$D$55</definedName>
    <definedName name="Country">[1]Choices!$AO$2:$AO$5</definedName>
    <definedName name="CPUC_Approval_Status">[1]Choices!$E$2:$E$8</definedName>
    <definedName name="CREZ">[1]Choices!$F$2:$F$39</definedName>
    <definedName name="Delay_Termination_Reason">[1]Choices!$K$2:$K$4</definedName>
    <definedName name="DeliverabilityOptions" localSheetId="4">[4]Lists!#REF!</definedName>
    <definedName name="DeliverabilityOptions" localSheetId="5">[4]Lists!#REF!</definedName>
    <definedName name="DeliverabilityOptions" localSheetId="6">[4]Lists!#REF!</definedName>
    <definedName name="DeliverabilityOptions" localSheetId="8">[5]Lists!#REF!</definedName>
    <definedName name="DeliverabilityOptions" localSheetId="9">[5]Lists!#REF!</definedName>
    <definedName name="DeliverabilityOptions">[4]Lists!#REF!</definedName>
    <definedName name="DeliverabilityStatusOptions">[6]Lists!$B$36:$B$37</definedName>
    <definedName name="Draft2016EFC" localSheetId="4">#REF!</definedName>
    <definedName name="Draft2016EFC" localSheetId="5">#REF!</definedName>
    <definedName name="Draft2016EFC" localSheetId="6">#REF!</definedName>
    <definedName name="Draft2016EFC" localSheetId="7">#REF!</definedName>
    <definedName name="Draft2016EFC">#REF!</definedName>
    <definedName name="emerg">#REF!</definedName>
    <definedName name="EndMonth" localSheetId="4">#REF!</definedName>
    <definedName name="EndMonth" localSheetId="5">#REF!</definedName>
    <definedName name="EndMonth" localSheetId="6">#REF!</definedName>
    <definedName name="EndMonth" localSheetId="7">#REF!</definedName>
    <definedName name="EndMonth" localSheetId="8">#REF!</definedName>
    <definedName name="EndMonth" localSheetId="9">#REF!</definedName>
    <definedName name="EndMonth">#REF!</definedName>
    <definedName name="EnergyTitle" localSheetId="4">#REF!</definedName>
    <definedName name="EnergyTitle" localSheetId="5">#REF!</definedName>
    <definedName name="EnergyTitle" localSheetId="6">#REF!</definedName>
    <definedName name="EnergyTitle" localSheetId="7">#REF!</definedName>
    <definedName name="EnergyTitle">#REF!</definedName>
    <definedName name="EPC_Contract_Status">[1]Choices!$AW$2:$AW$7</definedName>
    <definedName name="Facility_Status">[1]Choices!$N$2:$N$7</definedName>
    <definedName name="Financing_Status">[1]Choices!$O$2:$O$7</definedName>
    <definedName name="LocalAreaOptions" localSheetId="4">[7]Lists!$B$11:$B$21</definedName>
    <definedName name="LocalAreaOptions" localSheetId="5">[7]Lists!$B$11:$B$21</definedName>
    <definedName name="LocalAreaOptions" localSheetId="6">[7]Lists!$B$11:$B$21</definedName>
    <definedName name="LocalAreaOptions" localSheetId="7">[7]Lists!$B$11:$B$21</definedName>
    <definedName name="LocalAreaOptions">#REF!</definedName>
    <definedName name="LSEs">[2]DataValidation!$A$2:$A$22</definedName>
    <definedName name="Month" localSheetId="1">#REF!</definedName>
    <definedName name="Month" localSheetId="2">#REF!</definedName>
    <definedName name="Month" localSheetId="3">#REF!</definedName>
    <definedName name="Month" localSheetId="4">#REF!</definedName>
    <definedName name="Month" localSheetId="5">#REF!</definedName>
    <definedName name="Month" localSheetId="6">#REF!</definedName>
    <definedName name="Month" localSheetId="7">#REF!</definedName>
    <definedName name="Month" localSheetId="8">#REF!</definedName>
    <definedName name="Month" localSheetId="9">#REF!</definedName>
    <definedName name="Month">#REF!</definedName>
    <definedName name="Month2" localSheetId="4">#REF!</definedName>
    <definedName name="Month2" localSheetId="5">#REF!</definedName>
    <definedName name="Month2" localSheetId="6">#REF!</definedName>
    <definedName name="Month2" localSheetId="7">#REF!</definedName>
    <definedName name="Month2">#REF!</definedName>
    <definedName name="MyYear" localSheetId="4">#REF!</definedName>
    <definedName name="MyYear" localSheetId="5">#REF!</definedName>
    <definedName name="MyYear" localSheetId="6">#REF!</definedName>
    <definedName name="MyYear" localSheetId="7">#REF!</definedName>
    <definedName name="MyYear">#REF!</definedName>
    <definedName name="no" localSheetId="4">#REF!</definedName>
    <definedName name="no" localSheetId="5">#REF!</definedName>
    <definedName name="no" localSheetId="6">#REF!</definedName>
    <definedName name="no" localSheetId="7">#REF!</definedName>
    <definedName name="no">#REF!</definedName>
    <definedName name="nono" localSheetId="4">#REF!</definedName>
    <definedName name="nono" localSheetId="5">#REF!</definedName>
    <definedName name="nono" localSheetId="6">#REF!</definedName>
    <definedName name="nono" localSheetId="7">#REF!</definedName>
    <definedName name="nono">#REF!</definedName>
    <definedName name="nonono" localSheetId="4">#REF!</definedName>
    <definedName name="nonono" localSheetId="5">#REF!</definedName>
    <definedName name="nonono" localSheetId="6">#REF!</definedName>
    <definedName name="nonono" localSheetId="7">#REF!</definedName>
    <definedName name="nonono">#REF!</definedName>
    <definedName name="Overall_Project_Status">[1]Choices!$T$2:$T$6</definedName>
    <definedName name="Party_that_Terminated_Contract">[1]Choices!$AY$2:$AY$4</definedName>
    <definedName name="Path26DesignationOptions">[6]Lists!$B$28:$B$29</definedName>
    <definedName name="PCC_Classification">[1]Choices!$U$2:$U$5</definedName>
    <definedName name="Program_Origination">[1]Choices!$I$2:$I$13</definedName>
    <definedName name="RA_Capacity" localSheetId="4">#REF!</definedName>
    <definedName name="RA_Capacity" localSheetId="5">#REF!</definedName>
    <definedName name="RA_Capacity" localSheetId="6">#REF!</definedName>
    <definedName name="RA_Capacity" localSheetId="7">#REF!</definedName>
    <definedName name="RA_Capacity" localSheetId="8">#REF!</definedName>
    <definedName name="RA_Capacity" localSheetId="9">#REF!</definedName>
    <definedName name="RA_Capacity">#REF!</definedName>
    <definedName name="RAM_Auction_Round">[1]Choices!$AX$2:$AX$6</definedName>
    <definedName name="raw_data" localSheetId="1">#REF!</definedName>
    <definedName name="raw_data" localSheetId="2">#REF!</definedName>
    <definedName name="raw_data" localSheetId="3">#REF!</definedName>
    <definedName name="raw_data" localSheetId="4">#REF!</definedName>
    <definedName name="raw_data" localSheetId="5">#REF!</definedName>
    <definedName name="raw_data" localSheetId="6">#REF!</definedName>
    <definedName name="raw_data" localSheetId="7">#REF!</definedName>
    <definedName name="raw_data">#REF!</definedName>
    <definedName name="Reporting_LSE">[1]Choices!$J$2:$J$5</definedName>
    <definedName name="Resource_Designation">[8]Lists!$A$6:$A$8</definedName>
    <definedName name="Resource_ID">'[9]ID and Local Area'!$A$2:$A$1008</definedName>
    <definedName name="ResourceIDs">[2]DataValidation!$X$2:$X$1235</definedName>
    <definedName name="RMR">'[9]ID and Local Area'!$F$22:$F$23</definedName>
    <definedName name="SchedulingID" localSheetId="4">#REF!</definedName>
    <definedName name="SchedulingID" localSheetId="5">#REF!</definedName>
    <definedName name="SchedulingID" localSheetId="6">#REF!</definedName>
    <definedName name="SchedulingID" localSheetId="7">#REF!</definedName>
    <definedName name="SchedulingID" localSheetId="8">#REF!</definedName>
    <definedName name="SchedulingID" localSheetId="9">#REF!</definedName>
    <definedName name="SchedulingID">#REF!</definedName>
    <definedName name="sds">[6]Lists!$B$11:$B$21</definedName>
    <definedName name="StartMonth" localSheetId="4">#REF!</definedName>
    <definedName name="StartMonth" localSheetId="5">#REF!</definedName>
    <definedName name="StartMonth" localSheetId="6">#REF!</definedName>
    <definedName name="StartMonth" localSheetId="7">#REF!</definedName>
    <definedName name="StartMonth" localSheetId="8">#REF!</definedName>
    <definedName name="StartMonth" localSheetId="9">#REF!</definedName>
    <definedName name="StartMonth">#REF!</definedName>
    <definedName name="Status_of_Facility_Study___Phase_II_Study">[1]Choices!$AA$2:$AA$10</definedName>
    <definedName name="Status_of_Feasibility_Study">[1]Choices!$AB$2:$AB$10</definedName>
    <definedName name="Status_of_Interconnection_Agreement">[1]Choices!$Q$2:$Q$22</definedName>
    <definedName name="Status_of_System_Impact_Study___Phase_I_Study">[1]Choices!$AC$2:$AC$10</definedName>
    <definedName name="Submittal">[10]Lists!$A$2:$A$3</definedName>
    <definedName name="TACCalcOptions">[11]Lists!$B$32:$B$34</definedName>
    <definedName name="Technology_SubType">[1]Choices!$AV$2:$AV$8</definedName>
    <definedName name="Technology_Type">[1]Choices!$AD$2:$AD$19</definedName>
    <definedName name="TechnologyType">[2]DataValidation!$F$2:$F$8</definedName>
    <definedName name="test" localSheetId="4">#REF!</definedName>
    <definedName name="test" localSheetId="5">#REF!</definedName>
    <definedName name="test" localSheetId="6">#REF!</definedName>
    <definedName name="test" localSheetId="7">#REF!</definedName>
    <definedName name="test">#REF!</definedName>
    <definedName name="test_data">#REF!</definedName>
    <definedName name="test_data1">#REF!</definedName>
    <definedName name="test_data11">#REF!</definedName>
    <definedName name="test_data4">#REF!</definedName>
    <definedName name="test_name">#REF!</definedName>
    <definedName name="YesOrNo">[2]DataValidation!$H$2:$H$3</definedName>
    <definedName name="Zone" localSheetId="4">#REF!</definedName>
    <definedName name="Zone" localSheetId="5">#REF!</definedName>
    <definedName name="Zone" localSheetId="6">#REF!</definedName>
    <definedName name="Zone" localSheetId="7">#REF!</definedName>
    <definedName name="Zone" localSheetId="8">#REF!</definedName>
    <definedName name="Zone" localSheetId="9">#REF!</definedName>
    <definedName name="Zo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9" l="1"/>
  <c r="P26" i="19"/>
  <c r="O26" i="19"/>
  <c r="N26" i="19"/>
  <c r="M26" i="19"/>
  <c r="L26" i="19"/>
  <c r="K26" i="19"/>
  <c r="J26" i="19"/>
  <c r="I26" i="19"/>
  <c r="H26" i="19"/>
  <c r="G26" i="19"/>
  <c r="F26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Q24" i="19"/>
  <c r="P24" i="19"/>
  <c r="O24" i="19"/>
  <c r="N24" i="19"/>
  <c r="M24" i="19"/>
  <c r="M27" i="19" s="1"/>
  <c r="L24" i="19"/>
  <c r="L27" i="19" s="1"/>
  <c r="K24" i="19"/>
  <c r="K27" i="19" s="1"/>
  <c r="J24" i="19"/>
  <c r="I24" i="19"/>
  <c r="H24" i="19"/>
  <c r="G24" i="19"/>
  <c r="F24" i="19"/>
  <c r="M13" i="19"/>
  <c r="R8" i="19"/>
  <c r="R7" i="19"/>
  <c r="R6" i="19"/>
  <c r="Q40" i="18"/>
  <c r="P40" i="18"/>
  <c r="O40" i="18"/>
  <c r="N40" i="18"/>
  <c r="M40" i="18"/>
  <c r="L40" i="18"/>
  <c r="K40" i="18"/>
  <c r="J40" i="18"/>
  <c r="I40" i="18"/>
  <c r="H40" i="18"/>
  <c r="G40" i="18"/>
  <c r="F40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D30" i="18"/>
  <c r="D29" i="18"/>
  <c r="D28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R17" i="18"/>
  <c r="Q16" i="18"/>
  <c r="P16" i="18"/>
  <c r="O16" i="18"/>
  <c r="N16" i="18"/>
  <c r="M16" i="18"/>
  <c r="R16" i="18" s="1"/>
  <c r="L16" i="18"/>
  <c r="K16" i="18"/>
  <c r="J16" i="18"/>
  <c r="I16" i="18"/>
  <c r="H16" i="18"/>
  <c r="G16" i="18"/>
  <c r="F16" i="18"/>
  <c r="V15" i="18"/>
  <c r="Q15" i="18"/>
  <c r="P15" i="18"/>
  <c r="O15" i="18"/>
  <c r="N15" i="18"/>
  <c r="M15" i="18"/>
  <c r="R15" i="18" s="1"/>
  <c r="L15" i="18"/>
  <c r="K15" i="18"/>
  <c r="J15" i="18"/>
  <c r="I15" i="18"/>
  <c r="H15" i="18"/>
  <c r="G15" i="18"/>
  <c r="F15" i="18"/>
  <c r="V14" i="18"/>
  <c r="Q14" i="18"/>
  <c r="P14" i="18"/>
  <c r="O14" i="18"/>
  <c r="N14" i="18"/>
  <c r="M14" i="18"/>
  <c r="R14" i="18" s="1"/>
  <c r="L14" i="18"/>
  <c r="K14" i="18"/>
  <c r="J14" i="18"/>
  <c r="I14" i="18"/>
  <c r="H14" i="18"/>
  <c r="G14" i="18"/>
  <c r="F14" i="18"/>
  <c r="V13" i="18"/>
  <c r="R13" i="18"/>
  <c r="V12" i="18"/>
  <c r="Q12" i="18"/>
  <c r="P12" i="18"/>
  <c r="O12" i="18"/>
  <c r="N12" i="18"/>
  <c r="M12" i="18"/>
  <c r="R12" i="18" s="1"/>
  <c r="L12" i="18"/>
  <c r="K12" i="18"/>
  <c r="J12" i="18"/>
  <c r="I12" i="18"/>
  <c r="H12" i="18"/>
  <c r="G12" i="18"/>
  <c r="F12" i="18"/>
  <c r="V11" i="18"/>
  <c r="Q11" i="18"/>
  <c r="P11" i="18"/>
  <c r="O11" i="18"/>
  <c r="N11" i="18"/>
  <c r="M11" i="18"/>
  <c r="R11" i="18" s="1"/>
  <c r="L11" i="18"/>
  <c r="K11" i="18"/>
  <c r="J11" i="18"/>
  <c r="I11" i="18"/>
  <c r="H11" i="18"/>
  <c r="G11" i="18"/>
  <c r="F11" i="18"/>
  <c r="V10" i="18"/>
  <c r="Q10" i="18"/>
  <c r="P10" i="18"/>
  <c r="O10" i="18"/>
  <c r="N10" i="18"/>
  <c r="M10" i="18"/>
  <c r="R10" i="18" s="1"/>
  <c r="L10" i="18"/>
  <c r="K10" i="18"/>
  <c r="J10" i="18"/>
  <c r="I10" i="18"/>
  <c r="H10" i="18"/>
  <c r="G10" i="18"/>
  <c r="F10" i="18"/>
  <c r="V9" i="18"/>
  <c r="Q9" i="18"/>
  <c r="P9" i="18"/>
  <c r="O9" i="18"/>
  <c r="N9" i="18"/>
  <c r="M9" i="18"/>
  <c r="R9" i="18" s="1"/>
  <c r="L9" i="18"/>
  <c r="K9" i="18"/>
  <c r="J9" i="18"/>
  <c r="I9" i="18"/>
  <c r="H9" i="18"/>
  <c r="G9" i="18"/>
  <c r="F9" i="18"/>
  <c r="V8" i="18"/>
  <c r="Q8" i="18"/>
  <c r="P8" i="18"/>
  <c r="O8" i="18"/>
  <c r="N8" i="18"/>
  <c r="M8" i="18"/>
  <c r="R8" i="18" s="1"/>
  <c r="L8" i="18"/>
  <c r="K8" i="18"/>
  <c r="J8" i="18"/>
  <c r="I8" i="18"/>
  <c r="H8" i="18"/>
  <c r="G8" i="18"/>
  <c r="F8" i="18"/>
  <c r="V7" i="18"/>
  <c r="Q7" i="18"/>
  <c r="P7" i="18"/>
  <c r="O7" i="18"/>
  <c r="N7" i="18"/>
  <c r="M7" i="18"/>
  <c r="R7" i="18" s="1"/>
  <c r="L7" i="18"/>
  <c r="K7" i="18"/>
  <c r="J7" i="18"/>
  <c r="I7" i="18"/>
  <c r="H7" i="18"/>
  <c r="G7" i="18"/>
  <c r="F7" i="18"/>
  <c r="V6" i="18"/>
  <c r="Q6" i="18"/>
  <c r="P6" i="18"/>
  <c r="O6" i="18"/>
  <c r="N6" i="18"/>
  <c r="M6" i="18"/>
  <c r="L6" i="18"/>
  <c r="K6" i="18"/>
  <c r="J6" i="18"/>
  <c r="I6" i="18"/>
  <c r="H6" i="18"/>
  <c r="G6" i="18"/>
  <c r="F6" i="18"/>
  <c r="V5" i="18"/>
  <c r="Q5" i="18"/>
  <c r="P5" i="18"/>
  <c r="O5" i="18"/>
  <c r="N5" i="18"/>
  <c r="M5" i="18"/>
  <c r="L5" i="18"/>
  <c r="K5" i="18"/>
  <c r="J5" i="18"/>
  <c r="I5" i="18"/>
  <c r="H5" i="18"/>
  <c r="G5" i="18"/>
  <c r="F5" i="18"/>
  <c r="G39" i="18" l="1"/>
  <c r="N27" i="19"/>
  <c r="O27" i="19"/>
  <c r="F27" i="19"/>
  <c r="G27" i="19"/>
  <c r="P27" i="19"/>
  <c r="Q27" i="19"/>
  <c r="H27" i="19"/>
  <c r="I27" i="19"/>
  <c r="J27" i="19"/>
  <c r="I41" i="18"/>
  <c r="N4" i="18"/>
  <c r="L4" i="18"/>
  <c r="K4" i="18"/>
  <c r="Q4" i="18"/>
  <c r="O4" i="18"/>
  <c r="K39" i="18"/>
  <c r="M21" i="18"/>
  <c r="I39" i="18"/>
  <c r="K41" i="18" s="1"/>
  <c r="J39" i="18"/>
  <c r="P4" i="18"/>
  <c r="H4" i="18"/>
  <c r="F4" i="18"/>
  <c r="L39" i="18"/>
  <c r="M39" i="18"/>
  <c r="N39" i="18"/>
  <c r="P41" i="18" s="1"/>
  <c r="O39" i="18"/>
  <c r="Q41" i="18" s="1"/>
  <c r="H39" i="18"/>
  <c r="D39" i="18"/>
  <c r="I4" i="18"/>
  <c r="E39" i="18"/>
  <c r="G41" i="18" s="1"/>
  <c r="G4" i="18"/>
  <c r="J4" i="18"/>
  <c r="M4" i="18"/>
  <c r="F39" i="18"/>
  <c r="R6" i="18"/>
  <c r="R5" i="18"/>
  <c r="M19" i="18"/>
  <c r="M20" i="18"/>
  <c r="H41" i="18" l="1"/>
  <c r="N41" i="18"/>
  <c r="M41" i="18"/>
  <c r="L41" i="18"/>
  <c r="O41" i="18"/>
  <c r="F41" i="18"/>
  <c r="J41" i="18"/>
  <c r="Y38" i="17" l="1"/>
  <c r="X38" i="17"/>
  <c r="W38" i="17"/>
  <c r="V38" i="17"/>
  <c r="U38" i="17"/>
  <c r="T38" i="17"/>
  <c r="S38" i="17"/>
  <c r="R38" i="17"/>
  <c r="Q38" i="17"/>
  <c r="P38" i="17"/>
  <c r="O38" i="17"/>
  <c r="N38" i="17"/>
  <c r="AL37" i="17"/>
  <c r="AK37" i="17"/>
  <c r="AJ37" i="17"/>
  <c r="AI37" i="17"/>
  <c r="AH37" i="17"/>
  <c r="AG37" i="17"/>
  <c r="AF37" i="17"/>
  <c r="AE37" i="17"/>
  <c r="AD37" i="17"/>
  <c r="AC37" i="17"/>
  <c r="AB37" i="17"/>
  <c r="AA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J37" i="17"/>
  <c r="AL36" i="17"/>
  <c r="AK36" i="17"/>
  <c r="AJ36" i="17"/>
  <c r="AI36" i="17"/>
  <c r="AH36" i="17"/>
  <c r="AG36" i="17"/>
  <c r="AF36" i="17"/>
  <c r="AE36" i="17"/>
  <c r="AD36" i="17"/>
  <c r="AC36" i="17"/>
  <c r="AB36" i="17"/>
  <c r="AA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J36" i="17"/>
  <c r="AL35" i="17"/>
  <c r="AK35" i="17"/>
  <c r="AJ35" i="17"/>
  <c r="AI35" i="17"/>
  <c r="AH35" i="17"/>
  <c r="AG35" i="17"/>
  <c r="AF35" i="17"/>
  <c r="AE35" i="17"/>
  <c r="AD35" i="17"/>
  <c r="AC35" i="17"/>
  <c r="AB35" i="17"/>
  <c r="AA35" i="17"/>
  <c r="J35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Y43" i="16"/>
  <c r="X43" i="16"/>
  <c r="W43" i="16"/>
  <c r="V43" i="16"/>
  <c r="U43" i="16"/>
  <c r="T43" i="16"/>
  <c r="S43" i="16"/>
  <c r="R43" i="16"/>
  <c r="Q43" i="16"/>
  <c r="P43" i="16"/>
  <c r="O43" i="16"/>
  <c r="N43" i="16"/>
  <c r="AL42" i="16"/>
  <c r="AK42" i="16"/>
  <c r="AJ42" i="16"/>
  <c r="AI42" i="16"/>
  <c r="AH42" i="16"/>
  <c r="AG42" i="16"/>
  <c r="AF42" i="16"/>
  <c r="AE42" i="16"/>
  <c r="AD42" i="16"/>
  <c r="AC42" i="16"/>
  <c r="AB42" i="16"/>
  <c r="AA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J42" i="16"/>
  <c r="AL41" i="16"/>
  <c r="AK41" i="16"/>
  <c r="AJ41" i="16"/>
  <c r="AI41" i="16"/>
  <c r="AH41" i="16"/>
  <c r="AG41" i="16"/>
  <c r="AF41" i="16"/>
  <c r="AE41" i="16"/>
  <c r="AD41" i="16"/>
  <c r="AC41" i="16"/>
  <c r="AB41" i="16"/>
  <c r="AA41" i="16"/>
  <c r="Y41" i="16"/>
  <c r="X41" i="16"/>
  <c r="W41" i="16"/>
  <c r="V41" i="16"/>
  <c r="U41" i="16"/>
  <c r="T41" i="16"/>
  <c r="S41" i="16"/>
  <c r="R41" i="16"/>
  <c r="Q41" i="16"/>
  <c r="P41" i="16"/>
  <c r="O41" i="16"/>
  <c r="N41" i="16"/>
  <c r="J41" i="16"/>
  <c r="AL40" i="16"/>
  <c r="AK40" i="16"/>
  <c r="AJ40" i="16"/>
  <c r="AI40" i="16"/>
  <c r="AH40" i="16"/>
  <c r="AG40" i="16"/>
  <c r="AF40" i="16"/>
  <c r="AE40" i="16"/>
  <c r="AD40" i="16"/>
  <c r="AC40" i="16"/>
  <c r="AB40" i="16"/>
  <c r="AA40" i="16"/>
  <c r="J40" i="16"/>
  <c r="Y39" i="16"/>
  <c r="X39" i="16"/>
  <c r="W39" i="16"/>
  <c r="V39" i="16"/>
  <c r="U39" i="16"/>
  <c r="T39" i="16"/>
  <c r="S39" i="16"/>
  <c r="R39" i="16"/>
  <c r="Q39" i="16"/>
  <c r="P39" i="16"/>
  <c r="O39" i="16"/>
  <c r="N39" i="16"/>
  <c r="AL38" i="16"/>
  <c r="AK38" i="16"/>
  <c r="AJ38" i="16"/>
  <c r="AI38" i="16"/>
  <c r="AH38" i="16"/>
  <c r="AG38" i="16"/>
  <c r="AF38" i="16"/>
  <c r="AE38" i="16"/>
  <c r="AD38" i="16"/>
  <c r="AC38" i="16"/>
  <c r="AB38" i="16"/>
  <c r="AA38" i="16"/>
  <c r="Y38" i="16"/>
  <c r="X38" i="16"/>
  <c r="W38" i="16"/>
  <c r="V38" i="16"/>
  <c r="U38" i="16"/>
  <c r="T38" i="16"/>
  <c r="S38" i="16"/>
  <c r="R38" i="16"/>
  <c r="Q38" i="16"/>
  <c r="P38" i="16"/>
  <c r="O38" i="16"/>
  <c r="N38" i="16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4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AL44" i="15"/>
  <c r="AK44" i="15"/>
  <c r="AJ44" i="15"/>
  <c r="AI44" i="15"/>
  <c r="AH44" i="15"/>
  <c r="AG44" i="15"/>
  <c r="AF44" i="15"/>
  <c r="AE44" i="15"/>
  <c r="AD44" i="15"/>
  <c r="AC44" i="15"/>
  <c r="AB44" i="15"/>
  <c r="AA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J44" i="15"/>
  <c r="AL43" i="15"/>
  <c r="AK43" i="15"/>
  <c r="AJ43" i="15"/>
  <c r="AI43" i="15"/>
  <c r="AH43" i="15"/>
  <c r="AG43" i="15"/>
  <c r="AF43" i="15"/>
  <c r="AE43" i="15"/>
  <c r="AD43" i="15"/>
  <c r="AC43" i="15"/>
  <c r="AB43" i="15"/>
  <c r="AA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J43" i="15"/>
  <c r="AL42" i="15"/>
  <c r="AK42" i="15"/>
  <c r="AJ42" i="15"/>
  <c r="AI42" i="15"/>
  <c r="AH42" i="15"/>
  <c r="AG42" i="15"/>
  <c r="AF42" i="15"/>
  <c r="AE42" i="15"/>
  <c r="AD42" i="15"/>
  <c r="AC42" i="15"/>
  <c r="AB42" i="15"/>
  <c r="AA42" i="15"/>
  <c r="J42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AL40" i="15"/>
  <c r="AK40" i="15"/>
  <c r="AJ40" i="15"/>
  <c r="AI40" i="15"/>
  <c r="AH40" i="15"/>
  <c r="AG40" i="15"/>
  <c r="AF40" i="15"/>
  <c r="AE40" i="15"/>
  <c r="AD40" i="15"/>
  <c r="AC40" i="15"/>
  <c r="AB40" i="15"/>
  <c r="AA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J38" i="17" l="1"/>
  <c r="J43" i="16"/>
  <c r="J45" i="15"/>
</calcChain>
</file>

<file path=xl/sharedStrings.xml><?xml version="1.0" encoding="utf-8"?>
<sst xmlns="http://schemas.openxmlformats.org/spreadsheetml/2006/main" count="1614" uniqueCount="263">
  <si>
    <t>ANNUAL</t>
  </si>
  <si>
    <t>LSE Capacity Contract Identifier</t>
  </si>
  <si>
    <t xml:space="preserve">Scheduling Resource ID </t>
  </si>
  <si>
    <t>Local RA Area</t>
  </si>
  <si>
    <t xml:space="preserve">Local RA </t>
  </si>
  <si>
    <t>Flexible Category</t>
  </si>
  <si>
    <t>CAM Allocation Effective Date (mm/dd/yyyy)</t>
  </si>
  <si>
    <t>Capacity End Date (mm/dd/yyyy)</t>
  </si>
  <si>
    <t>Flex RA Commitments for CAM Resources</t>
  </si>
  <si>
    <t>Flex Category</t>
  </si>
  <si>
    <t>01C202QAA</t>
  </si>
  <si>
    <t>STOILS_1_UNITS</t>
  </si>
  <si>
    <t>VISTRA_5_DALBT1</t>
  </si>
  <si>
    <t>25C049QAA2</t>
  </si>
  <si>
    <t>KERNRG_1_UNITS</t>
  </si>
  <si>
    <t>VISTRA_5_DALBT2</t>
  </si>
  <si>
    <t>25C151QPA2</t>
  </si>
  <si>
    <t>TANHIL_6_SOLART</t>
  </si>
  <si>
    <t>VISTRA_5_DALBT3</t>
  </si>
  <si>
    <t>40S013</t>
  </si>
  <si>
    <t>ELKHRN_1_EESX3</t>
  </si>
  <si>
    <t>Total</t>
  </si>
  <si>
    <t>DIABLO_7_UNIT 1</t>
  </si>
  <si>
    <t>DIABLO_7_UNIT 2</t>
  </si>
  <si>
    <t>System</t>
  </si>
  <si>
    <t>Local Other PG&amp;E Area</t>
  </si>
  <si>
    <t>Local Bay Area</t>
  </si>
  <si>
    <t xml:space="preserve">Totals </t>
  </si>
  <si>
    <t>2025 Local CAM</t>
  </si>
  <si>
    <t>Bay Area</t>
  </si>
  <si>
    <t>Fresno</t>
  </si>
  <si>
    <t>Kern</t>
  </si>
  <si>
    <t>Sierra</t>
  </si>
  <si>
    <t>Big Creek-Ventura</t>
  </si>
  <si>
    <t>CAISO System</t>
  </si>
  <si>
    <t>Totals</t>
  </si>
  <si>
    <t>2026 Local CAM</t>
  </si>
  <si>
    <t>2027 Local CAM</t>
  </si>
  <si>
    <t>EMERGENCY RELIABILITY RESOURCES</t>
  </si>
  <si>
    <t>Annual</t>
  </si>
  <si>
    <t>ER Allocation Effective Date (mm/dd/yyyy)</t>
  </si>
  <si>
    <t>Cost Recovery Mechanism</t>
  </si>
  <si>
    <t>Advice Letter</t>
  </si>
  <si>
    <t>Notes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</si>
  <si>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</si>
  <si>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</si>
  <si>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</si>
  <si>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</si>
  <si>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</si>
  <si>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</si>
  <si>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</si>
  <si>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</si>
  <si>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</si>
  <si>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</si>
  <si>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</si>
  <si>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</si>
  <si>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Decision or Resolution Authorizing Contract</t>
  </si>
  <si>
    <t>Is this contract a tolling agreement? (Y/N)</t>
  </si>
  <si>
    <t>Notes for ED</t>
  </si>
  <si>
    <t>Contract Name</t>
  </si>
  <si>
    <t>Flexible RA category</t>
  </si>
  <si>
    <t>MCC  Category</t>
  </si>
  <si>
    <t>System RA Allocated (MW)</t>
  </si>
  <si>
    <t>System EFC Allocated (MW)</t>
  </si>
  <si>
    <t>E-4804</t>
  </si>
  <si>
    <t>N</t>
  </si>
  <si>
    <t>AltaGas Pomona Energy Storage (PES_2018)</t>
  </si>
  <si>
    <t>CHINO_2_APEBT1</t>
  </si>
  <si>
    <t>LA Basin</t>
  </si>
  <si>
    <t>Grand Johanna Energy Storage</t>
  </si>
  <si>
    <t>SANTGO_2_MABBT1</t>
  </si>
  <si>
    <t>E-4860</t>
  </si>
  <si>
    <t>Y</t>
  </si>
  <si>
    <t>O.L.S. Energy - Chino (11226)</t>
  </si>
  <si>
    <t>CHINO_6_CIMGEN</t>
  </si>
  <si>
    <t>D.09-03-031</t>
  </si>
  <si>
    <t>SCE-Barre Peaker</t>
  </si>
  <si>
    <t>BARRE_6_PEAKER</t>
  </si>
  <si>
    <t>UOG</t>
  </si>
  <si>
    <t>SCE-Center Peaker</t>
  </si>
  <si>
    <t>CENTER_6_PEAKER</t>
  </si>
  <si>
    <t>SCE-Grapeland Peaker</t>
  </si>
  <si>
    <t>ETIWND_6_GRPLND</t>
  </si>
  <si>
    <t>D.14-06-043</t>
  </si>
  <si>
    <t>SCE-McGrath Peaker</t>
  </si>
  <si>
    <t>MNDALY_6_MCGRTH</t>
  </si>
  <si>
    <t>SCE-Mira Loma Peaker</t>
  </si>
  <si>
    <t>MIRLOM_6_PEAKER</t>
  </si>
  <si>
    <t>D.18-06-009</t>
  </si>
  <si>
    <t>Pending approval for extension from 10 to 20 years</t>
  </si>
  <si>
    <t>Mira Loma BESS A</t>
  </si>
  <si>
    <t>MIRLOM_2_MLBBTA</t>
  </si>
  <si>
    <t>Mira Loma BESS B</t>
  </si>
  <si>
    <t>MIRLOM_2_MLBBTB</t>
  </si>
  <si>
    <t>D.14-7-019</t>
  </si>
  <si>
    <t>Chevron USA</t>
  </si>
  <si>
    <t>CHEVMN_2_UNITS</t>
  </si>
  <si>
    <t/>
  </si>
  <si>
    <t>D.15-11-041</t>
  </si>
  <si>
    <t>RA Purchase Agreement</t>
  </si>
  <si>
    <t>AES Alamitos Energy, LLC</t>
  </si>
  <si>
    <t>ALAMIT_2_PL1X3</t>
  </si>
  <si>
    <t>AES Huntington Beach Energy, LLC</t>
  </si>
  <si>
    <t>HNTGBH_2_PL1X3</t>
  </si>
  <si>
    <t>Stanton Energy Reliability Center, LLC</t>
  </si>
  <si>
    <t>STANTN_2_STAGT1</t>
  </si>
  <si>
    <t>STANTN_2_STAGT2</t>
  </si>
  <si>
    <t>AES ES Alamitos, LLC</t>
  </si>
  <si>
    <t>ALAMIT_7_ES1</t>
  </si>
  <si>
    <t>A.19-04-016</t>
  </si>
  <si>
    <t>Ventura Energy Storage (fka: Strata Saticoy, LLC)</t>
  </si>
  <si>
    <t>SNCLRA_2_VESBT1</t>
  </si>
  <si>
    <t>AL 4002-E</t>
  </si>
  <si>
    <t>Goleta Energy Storage (f.k.a. AltaGas Power Holdings (U.S.) Inc.)</t>
  </si>
  <si>
    <t>GOLETA_2_GE2BT3</t>
  </si>
  <si>
    <t>Orni 34 LLC</t>
  </si>
  <si>
    <t>GOLETA_2_VALBT1</t>
  </si>
  <si>
    <t>Silverstrand Grid, LLC</t>
  </si>
  <si>
    <t>SNCLRA_2_SILBT1</t>
  </si>
  <si>
    <t>Painter Energy Storage, LLC</t>
  </si>
  <si>
    <t>TBD</t>
  </si>
  <si>
    <t>AL 3882-E</t>
  </si>
  <si>
    <t>CHP RFO</t>
  </si>
  <si>
    <t>The Procter &amp; Gamble Paper Products Company</t>
  </si>
  <si>
    <t>SNCLRA_6_PROCGN</t>
  </si>
  <si>
    <t> </t>
  </si>
  <si>
    <t>D. 10-12-035</t>
  </si>
  <si>
    <t>CHARMN_2_PGONG1</t>
  </si>
  <si>
    <t>GFP Ethanol, LLC (Pixley Cogen Partners, LLC)</t>
  </si>
  <si>
    <t>VESTAL_2_UNIT1</t>
  </si>
  <si>
    <t>LCR Projects</t>
  </si>
  <si>
    <t xml:space="preserve"> Effective Date (mm/dd/yyyy)</t>
  </si>
  <si>
    <t>BTM-DRES</t>
  </si>
  <si>
    <t xml:space="preserve">Hybrid Electric Irvine 1 -467009 </t>
  </si>
  <si>
    <t>SCEW_2_PDRP03</t>
  </si>
  <si>
    <t>Hybrid Electric Irvine 2 -467010</t>
  </si>
  <si>
    <t>SCEW_2_PDRP09; SCEW_2_PDRP10</t>
  </si>
  <si>
    <t>Hybrid Electric West LA 1 - 467022</t>
  </si>
  <si>
    <t>SCEW_2_PDRP22; SCEW_2_PDRP114; SCEW_2_PDRP115; SCEC_1_PDRP124; SCEW_2_PDRP158; SCEW_2_PDRP159; SCEW_2_PDRP167; SCEC_1_PDRP172</t>
  </si>
  <si>
    <t>Hybrid Electric West LA 2 - 467205</t>
  </si>
  <si>
    <t>SCEC_1_PDRP173; 
SCEW_2_PDRP160;
SCEW_2_PDRP161; 
SCEW_2_PDRP162; 
SCEW_2_PDRP163; 
SCEW_2_PDRP164; SCEW_2_PDRP169; SCEC_1_PDRP34</t>
  </si>
  <si>
    <t xml:space="preserve">BTM-DRES </t>
  </si>
  <si>
    <t>Stem 1 - 402040</t>
  </si>
  <si>
    <t>SCEC_1_PDRP21; SCEC_1_PDRP22; SCEC_1_PDRP60; SCEW_2_PDRP85; SCEW_2_PDRP86; SCEW_2_PDRP87; SCEW_2_PDRP88; SCEW_2_PDRP89; SCEW_2_PDRP90; SCEW_2_PDRP91</t>
  </si>
  <si>
    <t>D.18-07-023</t>
  </si>
  <si>
    <t xml:space="preserve">Swell Energy Fund 2016-1, LLC - 
ID# PRP-2016-DRES-006
</t>
  </si>
  <si>
    <t>[TBD]</t>
  </si>
  <si>
    <t>Resolution E-5033</t>
  </si>
  <si>
    <t>Swell Energy VPP Fund 2019-I LLC -
ID# ACES2-2019-DRES-001</t>
  </si>
  <si>
    <t>SCNW_6_PDRP61</t>
  </si>
  <si>
    <t>Distribution Loss Factor</t>
  </si>
  <si>
    <t>Total CAM</t>
  </si>
  <si>
    <t>Total Flex</t>
  </si>
  <si>
    <t>Total Dispatchable LCR (allocated in DR)</t>
  </si>
  <si>
    <t>Local CAM</t>
  </si>
  <si>
    <t>Category 1 Totals</t>
  </si>
  <si>
    <t>Dispatchable BTM LCR</t>
  </si>
  <si>
    <t>Category 2 Totals</t>
  </si>
  <si>
    <t>Category 3 Totals</t>
  </si>
  <si>
    <t xml:space="preserve">Hybrid Electric Irvine 1 -
ID# 467009 </t>
  </si>
  <si>
    <t>Hybrid Electric Irvine 2 -
ID# 467010</t>
  </si>
  <si>
    <t>SCEW_2_PDRP09SCEW_2_PDRP10</t>
  </si>
  <si>
    <t xml:space="preserve">Hybrid Electric West LA 1 - 
ID# 467022
</t>
  </si>
  <si>
    <t>SCEC_1_PDRP124 SCEW_2_PDRP114 SCEW_2_PDRP159 SCEW_2_PDRP167</t>
  </si>
  <si>
    <t>Hybrid Electric West LA 2 - 
ID# 467205</t>
  </si>
  <si>
    <t>SCEC_1_PDRP173 
SCEW_2_PDRP160
SCEW_2_PDRP163</t>
  </si>
  <si>
    <t>Stem 1 - 
ID# 402040</t>
  </si>
  <si>
    <t>SCEC_1_PDRP60 SCEW_2_PDRP85 SCEW_2_PDRP89</t>
  </si>
  <si>
    <t>Emergency Reliability
Procurement</t>
  </si>
  <si>
    <t>Cost Recovery Mechanism (Balancing Account/Sub Account)</t>
  </si>
  <si>
    <t>MCC</t>
  </si>
  <si>
    <t>D.21-12-015</t>
  </si>
  <si>
    <t>NSGBA   /New Gen Toll</t>
  </si>
  <si>
    <t>Watson Cogeneration Company</t>
  </si>
  <si>
    <t>ARCOGN_2_UNITS</t>
  </si>
  <si>
    <t>CAM System RA NQC Allocated (MW)</t>
  </si>
  <si>
    <t>Local RA</t>
  </si>
  <si>
    <t>MCC Bucket</t>
  </si>
  <si>
    <t>SP26 or NP26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</si>
  <si>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</si>
  <si>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</si>
  <si>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</si>
  <si>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</si>
  <si>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</si>
  <si>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</si>
  <si>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</si>
  <si>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</si>
  <si>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</si>
  <si>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</si>
  <si>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</si>
  <si>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SDGECAM_ESCNDO</t>
  </si>
  <si>
    <t>ESCNDO_6_PL1X2</t>
  </si>
  <si>
    <t>Local Generating Balancing Account (CAM)</t>
  </si>
  <si>
    <t>San Diego-IV</t>
  </si>
  <si>
    <t>SP26</t>
  </si>
  <si>
    <t>PIOPIC_2_CTG1</t>
  </si>
  <si>
    <t>PIOPIC_2_CTG2</t>
  </si>
  <si>
    <t>PIOPIC_2_CTG3</t>
  </si>
  <si>
    <t>ESCNDO_6_EB1BT1</t>
  </si>
  <si>
    <t>03/06/2017</t>
  </si>
  <si>
    <t>ESCNDO_6_EB2BT2</t>
  </si>
  <si>
    <t>ESCNDO_6_EB3BT3</t>
  </si>
  <si>
    <t>ELCAJN_6_EB1BT1</t>
  </si>
  <si>
    <t>02/21/2017</t>
  </si>
  <si>
    <t>SAMPSN_6_KELCO1</t>
  </si>
  <si>
    <t>CARLS1_2_CARCT1</t>
  </si>
  <si>
    <t>CARLS2_1_CARCT1</t>
  </si>
  <si>
    <t>MRGT_6_TGEBT1</t>
  </si>
  <si>
    <t>Fallbrook Energy Storage</t>
  </si>
  <si>
    <t>FALBRK_6_FESBT1</t>
  </si>
  <si>
    <t>2025 NQC (2024 values)</t>
  </si>
  <si>
    <t>2024 CAM for local</t>
  </si>
  <si>
    <t>2025 CAM for local</t>
  </si>
  <si>
    <t>2026 CAM for local</t>
  </si>
  <si>
    <t>Flexible RA</t>
  </si>
  <si>
    <t>Miramar Energy Storage</t>
  </si>
  <si>
    <t>2025 EFC (2024 values)</t>
  </si>
  <si>
    <t>Category 1</t>
  </si>
  <si>
    <t>Category 2</t>
  </si>
  <si>
    <t xml:space="preserve">Total </t>
  </si>
  <si>
    <t xml:space="preserve"> System RA NQC Allocated (MW)</t>
  </si>
  <si>
    <t>RA Allocation Effective Date (mm/dd/yyyy)</t>
  </si>
  <si>
    <t>Santee Energy Storage</t>
  </si>
  <si>
    <t>Fallbrook 2 Energy Storage</t>
  </si>
  <si>
    <t>RA_SENTINEL_2021-2026</t>
  </si>
  <si>
    <t>SENTNL_2_CTG1-8 (8 Res IDs)</t>
  </si>
  <si>
    <t>Melrose (Battery Storage)</t>
  </si>
  <si>
    <t>MELRSE_6_MELBT1
MELRSE_6_MELBT2</t>
  </si>
  <si>
    <t>Pala Gomez (Battery Storage)</t>
  </si>
  <si>
    <t>PALA_6_PGCBT1</t>
  </si>
  <si>
    <t>OIR Microgrid Boulevard</t>
  </si>
  <si>
    <t>BLVRDE_6_BLVBT1</t>
  </si>
  <si>
    <t xml:space="preserve">OIR Microgrid Elliot </t>
  </si>
  <si>
    <t>ELLIOT_6_ELIBT1</t>
  </si>
  <si>
    <t xml:space="preserve">OIR Microgrid Clairemont </t>
  </si>
  <si>
    <t>CLRMNT_6_CLEBT1</t>
  </si>
  <si>
    <t>OIR Microgrid Paradise</t>
  </si>
  <si>
    <t>PARDSE_6_PESBT1</t>
  </si>
  <si>
    <t>2025 for Local</t>
  </si>
  <si>
    <t xml:space="preserve"> Allocation Effective Date (mm/dd/yyyy)</t>
  </si>
  <si>
    <t>Category 3</t>
  </si>
  <si>
    <t>Resource Type</t>
  </si>
  <si>
    <t>CAM Category</t>
  </si>
  <si>
    <t>CAM Category Detailed</t>
  </si>
  <si>
    <t>CHP</t>
  </si>
  <si>
    <t>CAM Flat Profile</t>
  </si>
  <si>
    <t>Other CAM Allocation</t>
  </si>
  <si>
    <t>Peaker</t>
  </si>
  <si>
    <t>Battery Storage</t>
  </si>
  <si>
    <t>CAM Storage</t>
  </si>
  <si>
    <t>CAM Single Cycle Storage</t>
  </si>
  <si>
    <t>Nuclear</t>
  </si>
  <si>
    <t>CAM SCE Peaker</t>
  </si>
  <si>
    <t>CAM Multi Cycle Storage</t>
  </si>
  <si>
    <t>CAM SDGE Carlsbad</t>
  </si>
  <si>
    <t>Updated - 8/28/2024</t>
  </si>
  <si>
    <t>2026 Final YA</t>
  </si>
  <si>
    <t>2025 Final YA</t>
  </si>
  <si>
    <t>Updated -8/28/2024</t>
  </si>
  <si>
    <t>2027 Final YA</t>
  </si>
  <si>
    <t>Date updated: 8/28/2024</t>
  </si>
  <si>
    <t>BTM-DRES 
2025 through 2027 has been updated to reflect what PRP has provided historically.</t>
  </si>
  <si>
    <t>BTM DRES 
2025 through 2027 MW forecast has been updated to align with what Swell has been providing in the last couple of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</si>
</sst>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m/d/yyyy;@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b/>
      <sz val="12"/>
      <color rgb="FFFF0000"/>
      <name val="Arial"/>
      <family val="2"/>
    </font>
    <font>
      <b/>
      <sz val="10"/>
      <color theme="0"/>
      <name val="Arial"/>
      <family val="2"/>
    </font>
    <font>
      <sz val="10"/>
      <name val="Aptos Narrow"/>
      <family val="2"/>
      <scheme val="minor"/>
    </font>
    <font>
      <sz val="10"/>
      <color theme="3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1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</cellStyleXfs>
  <cellXfs count="226">
    <xf numFmtId="0" fontId="0" fillId="0" borderId="0" xfId="0"/>
    <xf numFmtId="0" fontId="2" fillId="0" borderId="0" xfId="2"/>
    <xf numFmtId="0" fontId="2" fillId="2" borderId="0" xfId="2" applyFill="1"/>
    <xf numFmtId="0" fontId="4" fillId="0" borderId="0" xfId="2" applyFont="1"/>
    <xf numFmtId="0" fontId="5" fillId="0" borderId="1" xfId="2" applyFont="1" applyBorder="1" applyAlignment="1">
      <alignment horizontal="left"/>
    </xf>
    <xf numFmtId="0" fontId="2" fillId="0" borderId="3" xfId="2" applyBorder="1"/>
    <xf numFmtId="0" fontId="5" fillId="0" borderId="3" xfId="2" applyFont="1" applyBorder="1" applyAlignment="1">
      <alignment horizontal="left"/>
    </xf>
    <xf numFmtId="0" fontId="5" fillId="0" borderId="2" xfId="2" applyFont="1" applyBorder="1" applyAlignment="1" applyProtection="1">
      <alignment horizontal="center" wrapText="1"/>
      <protection locked="0"/>
    </xf>
    <xf numFmtId="164" fontId="5" fillId="0" borderId="2" xfId="2" applyNumberFormat="1" applyFont="1" applyBorder="1" applyAlignment="1" applyProtection="1">
      <alignment horizontal="center" wrapText="1"/>
      <protection locked="0"/>
    </xf>
    <xf numFmtId="0" fontId="5" fillId="3" borderId="2" xfId="2" applyFont="1" applyFill="1" applyBorder="1" applyAlignment="1" applyProtection="1">
      <alignment horizontal="center" wrapText="1"/>
      <protection locked="0"/>
    </xf>
    <xf numFmtId="0" fontId="5" fillId="0" borderId="0" xfId="2" applyFont="1" applyAlignment="1" applyProtection="1">
      <alignment horizontal="center" wrapText="1"/>
      <protection locked="0"/>
    </xf>
    <xf numFmtId="0" fontId="5" fillId="3" borderId="0" xfId="2" applyFont="1" applyFill="1"/>
    <xf numFmtId="2" fontId="5" fillId="0" borderId="2" xfId="2" applyNumberFormat="1" applyFont="1" applyBorder="1" applyAlignment="1" applyProtection="1">
      <alignment horizontal="center" wrapText="1"/>
      <protection locked="0"/>
    </xf>
    <xf numFmtId="164" fontId="6" fillId="4" borderId="4" xfId="3" applyNumberFormat="1" applyFont="1" applyFill="1" applyBorder="1" applyAlignment="1">
      <alignment horizontal="center"/>
    </xf>
    <xf numFmtId="164" fontId="6" fillId="4" borderId="5" xfId="3" applyNumberFormat="1" applyFont="1" applyFill="1" applyBorder="1" applyAlignment="1">
      <alignment horizontal="center"/>
    </xf>
    <xf numFmtId="164" fontId="6" fillId="4" borderId="6" xfId="3" applyNumberFormat="1" applyFont="1" applyFill="1" applyBorder="1" applyAlignment="1">
      <alignment horizontal="center"/>
    </xf>
    <xf numFmtId="0" fontId="3" fillId="5" borderId="2" xfId="2" applyFont="1" applyFill="1" applyBorder="1" applyAlignment="1" applyProtection="1">
      <alignment horizontal="center"/>
      <protection locked="0"/>
    </xf>
    <xf numFmtId="0" fontId="3" fillId="5" borderId="2" xfId="2" applyFont="1" applyFill="1" applyBorder="1"/>
    <xf numFmtId="2" fontId="3" fillId="5" borderId="2" xfId="2" applyNumberFormat="1" applyFont="1" applyFill="1" applyBorder="1" applyAlignment="1" applyProtection="1">
      <alignment horizontal="center"/>
      <protection locked="0"/>
    </xf>
    <xf numFmtId="165" fontId="3" fillId="5" borderId="2" xfId="2" applyNumberFormat="1" applyFont="1" applyFill="1" applyBorder="1" applyAlignment="1" applyProtection="1">
      <alignment horizontal="center"/>
      <protection locked="0"/>
    </xf>
    <xf numFmtId="14" fontId="3" fillId="0" borderId="0" xfId="2" applyNumberFormat="1" applyFont="1" applyAlignment="1">
      <alignment horizontal="center"/>
    </xf>
    <xf numFmtId="0" fontId="2" fillId="5" borderId="2" xfId="2" applyFill="1" applyBorder="1"/>
    <xf numFmtId="2" fontId="7" fillId="5" borderId="2" xfId="4" applyNumberFormat="1" applyFont="1" applyFill="1" applyBorder="1"/>
    <xf numFmtId="1" fontId="7" fillId="5" borderId="2" xfId="4" applyNumberFormat="1" applyFont="1" applyFill="1" applyBorder="1" applyAlignment="1">
      <alignment horizontal="center"/>
    </xf>
    <xf numFmtId="165" fontId="3" fillId="0" borderId="0" xfId="2" applyNumberFormat="1" applyFont="1" applyAlignment="1" applyProtection="1">
      <alignment horizontal="center"/>
      <protection locked="0"/>
    </xf>
    <xf numFmtId="0" fontId="3" fillId="5" borderId="2" xfId="2" applyFont="1" applyFill="1" applyBorder="1" applyAlignment="1" applyProtection="1">
      <alignment horizontal="center" vertical="center"/>
      <protection locked="0"/>
    </xf>
    <xf numFmtId="0" fontId="8" fillId="5" borderId="2" xfId="2" applyFont="1" applyFill="1" applyBorder="1" applyAlignment="1">
      <alignment horizontal="left" vertical="center"/>
    </xf>
    <xf numFmtId="0" fontId="3" fillId="5" borderId="2" xfId="3" applyFill="1" applyBorder="1" applyAlignment="1" applyProtection="1">
      <alignment horizontal="center" vertical="center"/>
      <protection locked="0"/>
    </xf>
    <xf numFmtId="0" fontId="3" fillId="5" borderId="2" xfId="3" applyFill="1" applyBorder="1" applyAlignment="1" applyProtection="1">
      <alignment horizontal="left" vertical="center"/>
      <protection locked="0"/>
    </xf>
    <xf numFmtId="165" fontId="3" fillId="5" borderId="2" xfId="3" applyNumberFormat="1" applyFill="1" applyBorder="1" applyAlignment="1" applyProtection="1">
      <alignment horizontal="center"/>
      <protection locked="0"/>
    </xf>
    <xf numFmtId="0" fontId="3" fillId="5" borderId="2" xfId="2" applyFont="1" applyFill="1" applyBorder="1" applyAlignment="1" applyProtection="1">
      <alignment horizontal="left" vertical="center"/>
      <protection locked="0"/>
    </xf>
    <xf numFmtId="0" fontId="3" fillId="0" borderId="0" xfId="2" applyFont="1"/>
    <xf numFmtId="0" fontId="5" fillId="0" borderId="2" xfId="2" applyFont="1" applyBorder="1"/>
    <xf numFmtId="2" fontId="5" fillId="0" borderId="2" xfId="2" applyNumberFormat="1" applyFont="1" applyBorder="1"/>
    <xf numFmtId="0" fontId="2" fillId="0" borderId="2" xfId="2" applyBorder="1"/>
    <xf numFmtId="0" fontId="9" fillId="0" borderId="0" xfId="2" applyFont="1"/>
    <xf numFmtId="14" fontId="2" fillId="0" borderId="0" xfId="2" applyNumberFormat="1"/>
    <xf numFmtId="0" fontId="3" fillId="5" borderId="0" xfId="2" applyFont="1" applyFill="1"/>
    <xf numFmtId="0" fontId="2" fillId="5" borderId="0" xfId="2" applyFill="1"/>
    <xf numFmtId="0" fontId="8" fillId="0" borderId="0" xfId="2" applyFont="1" applyAlignment="1">
      <alignment horizontal="left" vertical="center"/>
    </xf>
    <xf numFmtId="0" fontId="3" fillId="0" borderId="0" xfId="2" applyFont="1" applyAlignment="1">
      <alignment wrapText="1"/>
    </xf>
    <xf numFmtId="0" fontId="5" fillId="4" borderId="0" xfId="2" applyFont="1" applyFill="1"/>
    <xf numFmtId="0" fontId="2" fillId="4" borderId="0" xfId="2" applyFill="1"/>
    <xf numFmtId="2" fontId="2" fillId="4" borderId="0" xfId="2" applyNumberFormat="1" applyFill="1"/>
    <xf numFmtId="0" fontId="3" fillId="4" borderId="0" xfId="2" applyFont="1" applyFill="1"/>
    <xf numFmtId="0" fontId="3" fillId="0" borderId="0" xfId="3"/>
    <xf numFmtId="0" fontId="3" fillId="2" borderId="0" xfId="3" applyFill="1"/>
    <xf numFmtId="0" fontId="4" fillId="0" borderId="0" xfId="3" applyFont="1"/>
    <xf numFmtId="0" fontId="5" fillId="0" borderId="1" xfId="3" applyFont="1" applyBorder="1" applyAlignment="1">
      <alignment horizontal="left"/>
    </xf>
    <xf numFmtId="0" fontId="3" fillId="0" borderId="2" xfId="3" applyBorder="1"/>
    <xf numFmtId="0" fontId="3" fillId="0" borderId="3" xfId="3" applyBorder="1"/>
    <xf numFmtId="0" fontId="5" fillId="0" borderId="3" xfId="3" applyFont="1" applyBorder="1" applyAlignment="1">
      <alignment horizontal="left"/>
    </xf>
    <xf numFmtId="0" fontId="5" fillId="0" borderId="2" xfId="3" applyFont="1" applyBorder="1" applyAlignment="1" applyProtection="1">
      <alignment horizontal="center" wrapText="1"/>
      <protection locked="0"/>
    </xf>
    <xf numFmtId="164" fontId="5" fillId="0" borderId="2" xfId="3" applyNumberFormat="1" applyFont="1" applyBorder="1" applyAlignment="1" applyProtection="1">
      <alignment horizontal="center" wrapText="1"/>
      <protection locked="0"/>
    </xf>
    <xf numFmtId="0" fontId="5" fillId="3" borderId="2" xfId="3" applyFont="1" applyFill="1" applyBorder="1" applyAlignment="1" applyProtection="1">
      <alignment horizontal="center" wrapText="1"/>
      <protection locked="0"/>
    </xf>
    <xf numFmtId="0" fontId="5" fillId="0" borderId="0" xfId="3" applyFont="1" applyAlignment="1" applyProtection="1">
      <alignment horizontal="center" wrapText="1"/>
      <protection locked="0"/>
    </xf>
    <xf numFmtId="2" fontId="5" fillId="0" borderId="2" xfId="3" applyNumberFormat="1" applyFont="1" applyBorder="1" applyAlignment="1" applyProtection="1">
      <alignment horizontal="center" wrapText="1"/>
      <protection locked="0"/>
    </xf>
    <xf numFmtId="0" fontId="5" fillId="3" borderId="0" xfId="3" applyFont="1" applyFill="1"/>
    <xf numFmtId="0" fontId="3" fillId="5" borderId="2" xfId="3" applyFill="1" applyBorder="1" applyAlignment="1" applyProtection="1">
      <alignment horizontal="center"/>
      <protection locked="0"/>
    </xf>
    <xf numFmtId="0" fontId="3" fillId="5" borderId="2" xfId="3" applyFill="1" applyBorder="1"/>
    <xf numFmtId="2" fontId="3" fillId="5" borderId="2" xfId="3" applyNumberFormat="1" applyFill="1" applyBorder="1" applyAlignment="1" applyProtection="1">
      <alignment horizontal="center"/>
      <protection locked="0"/>
    </xf>
    <xf numFmtId="2" fontId="3" fillId="6" borderId="2" xfId="2" applyNumberFormat="1" applyFont="1" applyFill="1" applyBorder="1" applyAlignment="1" applyProtection="1">
      <alignment horizontal="center"/>
      <protection locked="0"/>
    </xf>
    <xf numFmtId="14" fontId="3" fillId="0" borderId="0" xfId="3" applyNumberFormat="1" applyAlignment="1">
      <alignment horizontal="center"/>
    </xf>
    <xf numFmtId="165" fontId="3" fillId="0" borderId="0" xfId="3" applyNumberFormat="1" applyAlignment="1" applyProtection="1">
      <alignment horizontal="center"/>
      <protection locked="0"/>
    </xf>
    <xf numFmtId="2" fontId="7" fillId="5" borderId="2" xfId="5" applyNumberFormat="1" applyFont="1" applyFill="1" applyBorder="1"/>
    <xf numFmtId="1" fontId="7" fillId="5" borderId="2" xfId="5" applyNumberFormat="1" applyFont="1" applyFill="1" applyBorder="1" applyAlignment="1">
      <alignment horizontal="center"/>
    </xf>
    <xf numFmtId="0" fontId="8" fillId="5" borderId="2" xfId="3" applyFont="1" applyFill="1" applyBorder="1" applyAlignment="1">
      <alignment horizontal="left" vertical="center"/>
    </xf>
    <xf numFmtId="0" fontId="5" fillId="0" borderId="2" xfId="3" applyFont="1" applyBorder="1"/>
    <xf numFmtId="2" fontId="5" fillId="0" borderId="2" xfId="3" applyNumberFormat="1" applyFont="1" applyBorder="1"/>
    <xf numFmtId="14" fontId="3" fillId="0" borderId="0" xfId="3" applyNumberFormat="1"/>
    <xf numFmtId="0" fontId="8" fillId="0" borderId="0" xfId="3" applyFont="1" applyAlignment="1">
      <alignment horizontal="left" vertical="center"/>
    </xf>
    <xf numFmtId="0" fontId="3" fillId="5" borderId="0" xfId="3" applyFill="1"/>
    <xf numFmtId="0" fontId="3" fillId="0" borderId="0" xfId="3" applyAlignment="1">
      <alignment wrapText="1"/>
    </xf>
    <xf numFmtId="0" fontId="5" fillId="4" borderId="0" xfId="3" applyFont="1" applyFill="1"/>
    <xf numFmtId="0" fontId="3" fillId="4" borderId="0" xfId="3" applyFill="1"/>
    <xf numFmtId="2" fontId="3" fillId="4" borderId="0" xfId="3" applyNumberFormat="1" applyFill="1"/>
    <xf numFmtId="2" fontId="7" fillId="0" borderId="0" xfId="5" applyNumberFormat="1" applyFont="1"/>
    <xf numFmtId="1" fontId="7" fillId="0" borderId="0" xfId="5" applyNumberFormat="1" applyFont="1" applyAlignment="1">
      <alignment horizontal="center"/>
    </xf>
    <xf numFmtId="0" fontId="10" fillId="0" borderId="0" xfId="3" applyFont="1"/>
    <xf numFmtId="0" fontId="3" fillId="7" borderId="2" xfId="3" applyFill="1" applyBorder="1" applyAlignment="1" applyProtection="1">
      <alignment horizontal="center"/>
      <protection locked="0"/>
    </xf>
    <xf numFmtId="0" fontId="3" fillId="7" borderId="2" xfId="3" applyFill="1" applyBorder="1"/>
    <xf numFmtId="2" fontId="3" fillId="7" borderId="2" xfId="3" applyNumberFormat="1" applyFill="1" applyBorder="1" applyAlignment="1" applyProtection="1">
      <alignment horizontal="center"/>
      <protection locked="0"/>
    </xf>
    <xf numFmtId="165" fontId="3" fillId="7" borderId="2" xfId="3" applyNumberFormat="1" applyFill="1" applyBorder="1" applyAlignment="1" applyProtection="1">
      <alignment horizontal="center"/>
      <protection locked="0"/>
    </xf>
    <xf numFmtId="164" fontId="6" fillId="4" borderId="4" xfId="2" applyNumberFormat="1" applyFont="1" applyFill="1" applyBorder="1" applyAlignment="1">
      <alignment horizontal="center"/>
    </xf>
    <xf numFmtId="164" fontId="6" fillId="4" borderId="5" xfId="2" applyNumberFormat="1" applyFont="1" applyFill="1" applyBorder="1" applyAlignment="1">
      <alignment horizontal="center"/>
    </xf>
    <xf numFmtId="0" fontId="11" fillId="8" borderId="0" xfId="3" applyFont="1" applyFill="1"/>
    <xf numFmtId="0" fontId="5" fillId="9" borderId="7" xfId="0" applyFont="1" applyFill="1" applyBorder="1" applyAlignment="1" applyProtection="1">
      <alignment horizontal="center" wrapText="1"/>
      <protection locked="0"/>
    </xf>
    <xf numFmtId="0" fontId="5" fillId="9" borderId="2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7" fillId="0" borderId="2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8" fillId="0" borderId="8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14" fontId="17" fillId="0" borderId="8" xfId="0" applyNumberFormat="1" applyFont="1" applyBorder="1" applyAlignment="1">
      <alignment horizontal="center" wrapText="1"/>
    </xf>
    <xf numFmtId="0" fontId="5" fillId="12" borderId="2" xfId="0" applyFont="1" applyFill="1" applyBorder="1" applyAlignment="1" applyProtection="1">
      <alignment horizontal="center" wrapText="1"/>
      <protection locked="0"/>
    </xf>
    <xf numFmtId="0" fontId="19" fillId="12" borderId="2" xfId="0" applyFont="1" applyFill="1" applyBorder="1" applyAlignment="1" applyProtection="1">
      <alignment horizontal="center" wrapText="1"/>
      <protection locked="0"/>
    </xf>
    <xf numFmtId="0" fontId="0" fillId="13" borderId="2" xfId="0" applyFill="1" applyBorder="1" applyAlignment="1">
      <alignment vertical="center"/>
    </xf>
    <xf numFmtId="0" fontId="0" fillId="13" borderId="2" xfId="0" applyFill="1" applyBorder="1" applyAlignment="1">
      <alignment horizontal="center" vertical="center"/>
    </xf>
    <xf numFmtId="0" fontId="0" fillId="13" borderId="2" xfId="0" applyFill="1" applyBorder="1" applyAlignment="1">
      <alignment horizontal="left" vertical="center"/>
    </xf>
    <xf numFmtId="2" fontId="5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/>
    <xf numFmtId="2" fontId="5" fillId="0" borderId="2" xfId="0" applyNumberFormat="1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2" fontId="5" fillId="2" borderId="2" xfId="0" applyNumberFormat="1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right"/>
    </xf>
    <xf numFmtId="0" fontId="16" fillId="0" borderId="0" xfId="0" applyFont="1"/>
    <xf numFmtId="0" fontId="14" fillId="0" borderId="2" xfId="0" applyFont="1" applyBorder="1" applyAlignment="1" applyProtection="1">
      <alignment horizontal="center" wrapText="1"/>
      <protection locked="0"/>
    </xf>
    <xf numFmtId="0" fontId="14" fillId="14" borderId="8" xfId="6" applyFont="1" applyFill="1" applyBorder="1" applyAlignment="1" applyProtection="1">
      <alignment horizontal="left" wrapText="1"/>
      <protection locked="0"/>
    </xf>
    <xf numFmtId="0" fontId="14" fillId="14" borderId="2" xfId="0" applyFont="1" applyFill="1" applyBorder="1" applyAlignment="1" applyProtection="1">
      <alignment horizontal="center" wrapText="1"/>
      <protection locked="0"/>
    </xf>
    <xf numFmtId="0" fontId="14" fillId="14" borderId="2" xfId="6" applyFont="1" applyFill="1" applyBorder="1"/>
    <xf numFmtId="0" fontId="14" fillId="14" borderId="2" xfId="6" applyFont="1" applyFill="1" applyBorder="1" applyAlignment="1" applyProtection="1">
      <alignment horizontal="left"/>
      <protection locked="0"/>
    </xf>
    <xf numFmtId="2" fontId="14" fillId="14" borderId="2" xfId="6" applyNumberFormat="1" applyFont="1" applyFill="1" applyBorder="1" applyAlignment="1" applyProtection="1">
      <alignment horizontal="center"/>
      <protection locked="0"/>
    </xf>
    <xf numFmtId="1" fontId="14" fillId="14" borderId="2" xfId="6" applyNumberFormat="1" applyFont="1" applyFill="1" applyBorder="1" applyAlignment="1" applyProtection="1">
      <alignment horizontal="center"/>
      <protection locked="0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/>
    </xf>
    <xf numFmtId="0" fontId="16" fillId="0" borderId="2" xfId="0" applyFont="1" applyBorder="1"/>
    <xf numFmtId="0" fontId="12" fillId="0" borderId="2" xfId="0" applyFont="1" applyBorder="1" applyAlignment="1">
      <alignment horizontal="left" vertical="center"/>
    </xf>
    <xf numFmtId="0" fontId="12" fillId="0" borderId="2" xfId="7" applyFont="1" applyBorder="1" applyAlignment="1">
      <alignment horizontal="center" vertical="center" wrapText="1"/>
    </xf>
    <xf numFmtId="0" fontId="21" fillId="0" borderId="2" xfId="7" applyFont="1" applyBorder="1" applyAlignment="1">
      <alignment horizontal="center" vertical="center"/>
    </xf>
    <xf numFmtId="2" fontId="12" fillId="0" borderId="2" xfId="7" applyNumberFormat="1" applyFont="1" applyBorder="1" applyAlignment="1" applyProtection="1">
      <alignment horizontal="center" vertical="center"/>
      <protection locked="0"/>
    </xf>
    <xf numFmtId="1" fontId="12" fillId="0" borderId="2" xfId="7" applyNumberFormat="1" applyFont="1" applyBorder="1" applyAlignment="1" applyProtection="1">
      <alignment horizontal="center" vertical="center"/>
      <protection locked="0"/>
    </xf>
    <xf numFmtId="14" fontId="12" fillId="0" borderId="2" xfId="7" applyNumberFormat="1" applyFont="1" applyBorder="1" applyAlignment="1" applyProtection="1">
      <alignment horizontal="center" vertical="center"/>
      <protection locked="0"/>
    </xf>
    <xf numFmtId="14" fontId="12" fillId="11" borderId="2" xfId="7" applyNumberFormat="1" applyFont="1" applyFill="1" applyBorder="1" applyAlignment="1" applyProtection="1">
      <alignment horizontal="center" vertical="center"/>
      <protection locked="0"/>
    </xf>
    <xf numFmtId="0" fontId="14" fillId="11" borderId="2" xfId="0" applyFont="1" applyFill="1" applyBorder="1" applyAlignment="1" applyProtection="1">
      <alignment horizontal="center" wrapText="1"/>
      <protection locked="0"/>
    </xf>
    <xf numFmtId="0" fontId="14" fillId="0" borderId="0" xfId="0" applyFont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11" borderId="2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23" fillId="0" borderId="2" xfId="0" applyFont="1" applyBorder="1" applyAlignment="1">
      <alignment horizontal="right"/>
    </xf>
    <xf numFmtId="0" fontId="23" fillId="0" borderId="2" xfId="0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14" fontId="7" fillId="0" borderId="2" xfId="0" applyNumberFormat="1" applyFont="1" applyBorder="1" applyAlignment="1">
      <alignment horizontal="right"/>
    </xf>
    <xf numFmtId="2" fontId="5" fillId="0" borderId="2" xfId="0" applyNumberFormat="1" applyFont="1" applyBorder="1" applyAlignment="1" applyProtection="1">
      <alignment horizontal="right" wrapText="1"/>
      <protection locked="0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2" fontId="7" fillId="0" borderId="0" xfId="0" applyNumberFormat="1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7" fillId="0" borderId="0" xfId="0" applyNumberFormat="1" applyFont="1" applyAlignment="1">
      <alignment horizontal="center"/>
    </xf>
    <xf numFmtId="2" fontId="0" fillId="0" borderId="0" xfId="0" applyNumberFormat="1"/>
    <xf numFmtId="14" fontId="7" fillId="0" borderId="2" xfId="0" applyNumberFormat="1" applyFont="1" applyBorder="1" applyAlignment="1">
      <alignment horizontal="center"/>
    </xf>
    <xf numFmtId="1" fontId="7" fillId="0" borderId="2" xfId="1" applyNumberFormat="1" applyFont="1" applyFill="1" applyBorder="1" applyAlignment="1">
      <alignment horizontal="center" vertical="center"/>
    </xf>
    <xf numFmtId="0" fontId="23" fillId="0" borderId="0" xfId="0" applyFont="1"/>
    <xf numFmtId="0" fontId="2" fillId="2" borderId="0" xfId="2" applyFill="1" applyAlignment="1">
      <alignment horizontal="right"/>
    </xf>
    <xf numFmtId="165" fontId="2" fillId="5" borderId="2" xfId="0" applyNumberFormat="1" applyFont="1" applyFill="1" applyBorder="1" applyAlignment="1" applyProtection="1">
      <alignment horizontal="center"/>
      <protection locked="0"/>
    </xf>
    <xf numFmtId="165" fontId="2" fillId="6" borderId="2" xfId="0" applyNumberFormat="1" applyFont="1" applyFill="1" applyBorder="1" applyAlignment="1" applyProtection="1">
      <alignment horizontal="center"/>
      <protection locked="0"/>
    </xf>
    <xf numFmtId="0" fontId="2" fillId="0" borderId="2" xfId="3" applyFont="1" applyBorder="1"/>
    <xf numFmtId="0" fontId="2" fillId="2" borderId="2" xfId="3" applyFont="1" applyFill="1" applyBorder="1"/>
    <xf numFmtId="0" fontId="12" fillId="0" borderId="0" xfId="8" applyFont="1"/>
    <xf numFmtId="0" fontId="12" fillId="0" borderId="0" xfId="8" applyFont="1" applyAlignment="1">
      <alignment horizontal="left"/>
    </xf>
    <xf numFmtId="0" fontId="13" fillId="0" borderId="0" xfId="8" applyFont="1"/>
    <xf numFmtId="0" fontId="12" fillId="0" borderId="4" xfId="8" applyFont="1" applyBorder="1"/>
    <xf numFmtId="0" fontId="12" fillId="0" borderId="5" xfId="8" applyFont="1" applyBorder="1"/>
    <xf numFmtId="0" fontId="12" fillId="0" borderId="5" xfId="8" applyFont="1" applyBorder="1" applyAlignment="1">
      <alignment horizontal="left"/>
    </xf>
    <xf numFmtId="0" fontId="13" fillId="0" borderId="5" xfId="8" applyFont="1" applyBorder="1"/>
    <xf numFmtId="0" fontId="14" fillId="0" borderId="2" xfId="8" applyFont="1" applyBorder="1" applyAlignment="1" applyProtection="1">
      <alignment horizontal="center" wrapText="1"/>
      <protection locked="0"/>
    </xf>
    <xf numFmtId="0" fontId="15" fillId="9" borderId="2" xfId="8" applyFont="1" applyFill="1" applyBorder="1" applyAlignment="1">
      <alignment horizontal="center" wrapText="1"/>
    </xf>
    <xf numFmtId="0" fontId="15" fillId="9" borderId="2" xfId="8" applyFont="1" applyFill="1" applyBorder="1" applyAlignment="1" applyProtection="1">
      <alignment horizontal="center" wrapText="1"/>
      <protection locked="0"/>
    </xf>
    <xf numFmtId="0" fontId="15" fillId="9" borderId="7" xfId="8" applyFont="1" applyFill="1" applyBorder="1" applyAlignment="1" applyProtection="1">
      <alignment horizontal="center" wrapText="1"/>
      <protection locked="0"/>
    </xf>
    <xf numFmtId="0" fontId="12" fillId="10" borderId="2" xfId="8" applyFont="1" applyFill="1" applyBorder="1"/>
    <xf numFmtId="0" fontId="12" fillId="10" borderId="1" xfId="8" applyFont="1" applyFill="1" applyBorder="1"/>
    <xf numFmtId="0" fontId="12" fillId="10" borderId="1" xfId="8" applyFont="1" applyFill="1" applyBorder="1" applyAlignment="1" applyProtection="1">
      <alignment horizontal="left"/>
      <protection locked="0"/>
    </xf>
    <xf numFmtId="0" fontId="16" fillId="10" borderId="2" xfId="8" applyFont="1" applyFill="1" applyBorder="1" applyAlignment="1">
      <alignment horizontal="left"/>
    </xf>
    <xf numFmtId="0" fontId="16" fillId="10" borderId="2" xfId="8" applyFont="1" applyFill="1" applyBorder="1"/>
    <xf numFmtId="2" fontId="12" fillId="10" borderId="8" xfId="8" applyNumberFormat="1" applyFont="1" applyFill="1" applyBorder="1" applyAlignment="1" applyProtection="1">
      <alignment horizontal="center"/>
      <protection locked="0"/>
    </xf>
    <xf numFmtId="2" fontId="12" fillId="10" borderId="2" xfId="8" applyNumberFormat="1" applyFont="1" applyFill="1" applyBorder="1" applyAlignment="1" applyProtection="1">
      <alignment horizontal="center"/>
      <protection locked="0"/>
    </xf>
    <xf numFmtId="1" fontId="12" fillId="10" borderId="2" xfId="8" applyNumberFormat="1" applyFont="1" applyFill="1" applyBorder="1" applyAlignment="1" applyProtection="1">
      <alignment horizontal="center"/>
      <protection locked="0"/>
    </xf>
    <xf numFmtId="165" fontId="12" fillId="10" borderId="2" xfId="8" applyNumberFormat="1" applyFont="1" applyFill="1" applyBorder="1" applyAlignment="1" applyProtection="1">
      <alignment horizontal="center"/>
      <protection locked="0"/>
    </xf>
    <xf numFmtId="14" fontId="12" fillId="10" borderId="2" xfId="8" applyNumberFormat="1" applyFont="1" applyFill="1" applyBorder="1" applyAlignment="1">
      <alignment horizontal="center"/>
    </xf>
    <xf numFmtId="2" fontId="12" fillId="0" borderId="0" xfId="8" applyNumberFormat="1" applyFont="1" applyAlignment="1" applyProtection="1">
      <alignment horizontal="center"/>
      <protection locked="0"/>
    </xf>
    <xf numFmtId="2" fontId="12" fillId="0" borderId="0" xfId="8" applyNumberFormat="1" applyFont="1"/>
    <xf numFmtId="2" fontId="12" fillId="16" borderId="2" xfId="8" applyNumberFormat="1" applyFont="1" applyFill="1" applyBorder="1" applyAlignment="1" applyProtection="1">
      <alignment horizontal="center"/>
      <protection locked="0"/>
    </xf>
    <xf numFmtId="0" fontId="16" fillId="10" borderId="8" xfId="8" applyFont="1" applyFill="1" applyBorder="1" applyAlignment="1">
      <alignment horizontal="left"/>
    </xf>
    <xf numFmtId="2" fontId="12" fillId="0" borderId="2" xfId="8" applyNumberFormat="1" applyFont="1" applyBorder="1" applyAlignment="1" applyProtection="1">
      <alignment horizontal="center"/>
      <protection locked="0"/>
    </xf>
    <xf numFmtId="0" fontId="14" fillId="12" borderId="2" xfId="8" applyFont="1" applyFill="1" applyBorder="1" applyAlignment="1" applyProtection="1">
      <alignment horizontal="center"/>
      <protection locked="0"/>
    </xf>
    <xf numFmtId="0" fontId="14" fillId="12" borderId="2" xfId="8" applyFont="1" applyFill="1" applyBorder="1" applyAlignment="1">
      <alignment horizontal="center"/>
    </xf>
    <xf numFmtId="0" fontId="14" fillId="12" borderId="2" xfId="8" applyFont="1" applyFill="1" applyBorder="1" applyAlignment="1">
      <alignment horizontal="center" wrapText="1"/>
    </xf>
    <xf numFmtId="2" fontId="14" fillId="12" borderId="2" xfId="8" applyNumberFormat="1" applyFont="1" applyFill="1" applyBorder="1" applyAlignment="1" applyProtection="1">
      <alignment horizontal="center"/>
      <protection locked="0"/>
    </xf>
    <xf numFmtId="1" fontId="14" fillId="12" borderId="2" xfId="8" applyNumberFormat="1" applyFont="1" applyFill="1" applyBorder="1" applyAlignment="1" applyProtection="1">
      <alignment horizontal="center" wrapText="1"/>
      <protection locked="0"/>
    </xf>
    <xf numFmtId="1" fontId="14" fillId="12" borderId="2" xfId="8" applyNumberFormat="1" applyFont="1" applyFill="1" applyBorder="1" applyAlignment="1" applyProtection="1">
      <alignment horizontal="center"/>
      <protection locked="0"/>
    </xf>
    <xf numFmtId="0" fontId="2" fillId="13" borderId="2" xfId="0" applyFont="1" applyFill="1" applyBorder="1" applyAlignment="1" applyProtection="1">
      <alignment horizontal="left" vertical="center"/>
      <protection locked="0"/>
    </xf>
    <xf numFmtId="0" fontId="2" fillId="13" borderId="1" xfId="0" applyFont="1" applyFill="1" applyBorder="1" applyAlignment="1" applyProtection="1">
      <alignment horizontal="left" vertical="center"/>
      <protection locked="0"/>
    </xf>
    <xf numFmtId="2" fontId="2" fillId="13" borderId="2" xfId="0" applyNumberFormat="1" applyFont="1" applyFill="1" applyBorder="1" applyAlignment="1" applyProtection="1">
      <alignment horizontal="center" vertical="center"/>
      <protection locked="0"/>
    </xf>
    <xf numFmtId="2" fontId="2" fillId="13" borderId="8" xfId="0" applyNumberFormat="1" applyFont="1" applyFill="1" applyBorder="1" applyAlignment="1" applyProtection="1">
      <alignment horizontal="center" vertical="center"/>
      <protection locked="0"/>
    </xf>
    <xf numFmtId="1" fontId="2" fillId="13" borderId="2" xfId="0" applyNumberFormat="1" applyFont="1" applyFill="1" applyBorder="1" applyAlignment="1" applyProtection="1">
      <alignment horizontal="center" vertical="center"/>
      <protection locked="0"/>
    </xf>
    <xf numFmtId="165" fontId="2" fillId="13" borderId="2" xfId="0" applyNumberFormat="1" applyFont="1" applyFill="1" applyBorder="1" applyAlignment="1" applyProtection="1">
      <alignment horizontal="center" vertical="center"/>
      <protection locked="0"/>
    </xf>
    <xf numFmtId="2" fontId="2" fillId="13" borderId="2" xfId="1" applyNumberFormat="1" applyFont="1" applyFill="1" applyBorder="1" applyAlignment="1" applyProtection="1">
      <alignment horizontal="center" vertical="center"/>
      <protection locked="0"/>
    </xf>
    <xf numFmtId="1" fontId="2" fillId="13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14" fillId="0" borderId="0" xfId="8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 applyProtection="1">
      <alignment horizontal="center" wrapText="1"/>
      <protection locked="0"/>
    </xf>
    <xf numFmtId="2" fontId="2" fillId="0" borderId="0" xfId="8" applyNumberFormat="1" applyAlignment="1">
      <alignment horizontal="center"/>
    </xf>
    <xf numFmtId="2" fontId="12" fillId="11" borderId="2" xfId="8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 applyProtection="1">
      <alignment horizontal="center"/>
      <protection locked="0"/>
    </xf>
    <xf numFmtId="165" fontId="2" fillId="0" borderId="2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Protection="1">
      <protection locked="0"/>
    </xf>
    <xf numFmtId="165" fontId="2" fillId="15" borderId="0" xfId="0" applyNumberFormat="1" applyFont="1" applyFill="1" applyAlignment="1" applyProtection="1">
      <alignment horizontal="center"/>
      <protection locked="0"/>
    </xf>
    <xf numFmtId="14" fontId="2" fillId="0" borderId="0" xfId="0" applyNumberFormat="1" applyFont="1" applyAlignment="1">
      <alignment horizontal="center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2" fontId="7" fillId="14" borderId="2" xfId="0" applyNumberFormat="1" applyFont="1" applyFill="1" applyBorder="1" applyAlignment="1">
      <alignment horizontal="center" vertical="center"/>
    </xf>
    <xf numFmtId="0" fontId="5" fillId="0" borderId="0" xfId="8" applyFont="1" applyAlignment="1">
      <alignment horizontal="center" vertical="center" wrapText="1"/>
    </xf>
    <xf numFmtId="0" fontId="14" fillId="0" borderId="9" xfId="0" applyFont="1" applyBorder="1" applyAlignment="1" applyProtection="1">
      <alignment horizontal="center" wrapText="1"/>
      <protection locked="0"/>
    </xf>
  </cellXfs>
  <cellStyles count="9">
    <cellStyle name="Comma" xfId="1" builtinId="3"/>
    <cellStyle name="Normal" xfId="0" builtinId="0"/>
    <cellStyle name="Normal 10" xfId="3" xr:uid="{A4947566-A42E-4CA8-9D15-C9F3C55551C1}"/>
    <cellStyle name="Normal 2" xfId="2" xr:uid="{B9A86294-953C-4264-A529-BABD36D2CD20}"/>
    <cellStyle name="Normal 3 3" xfId="4" xr:uid="{280D00CC-785A-42B2-8B9B-8D3A978125BF}"/>
    <cellStyle name="Normal 3 3 5" xfId="5" xr:uid="{B01D02CE-AB51-43F7-9510-16781C7BAB90}"/>
    <cellStyle name="Normal 4" xfId="6" xr:uid="{EAE8194C-D40B-4B22-8812-F9A9859AB4EC}"/>
    <cellStyle name="Normal 4 2" xfId="7" xr:uid="{CF0CA043-B03B-458D-8888-424D778AA7D1}"/>
    <cellStyle name="Normal 4 3" xfId="8" xr:uid="{CA55622C-CA1F-47B6-84B1-5230F16641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projp02.oa.caiso.com/Users/gkatta/AppData/Local/Microsoft/Windows/Temporary%20Internet%20Files/Content.IE5/8WSC1CLA/ResourceAdequacyPlan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f5filesrv5\Energy\RA%20Filings\2025\YA%20Allocation\CAM\Final%20YA%20CAM%20Allocation\SDGE\SDGE%20CAM-Eligible%20Contracts%202025%20-%2008-28-24.xlsx" TargetMode="External"/><Relationship Id="rId1" Type="http://schemas.openxmlformats.org/officeDocument/2006/relationships/externalLinkPath" Target="file:///\\sf5filesrv5\Energy\RA%20Filings\2025\YA%20Allocation\CAM\Final%20YA%20CAM%20Allocation\SDGE\SDGE%20CAM-Eligible%20Contracts%202025%20-%2008-28-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5filesrv5\Energy\FUELS\DATA\Resource%20Adequacy\2021\Filings\MA\10-2021\SDGEOctMA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.eix.com\workgroup\RA%20Compliance\Data%20Requests%20non-CAISO\2015\JRP\CPUC_JRP_DataRequestTemplate_2015Oct29_SCE_SubmittedBoone_formula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elat\AppData\Local\Microsoft\Windows\Temporary%20Internet%20Files\Content.Outlook\WAZU1Z5G\SCE_Q4_2019_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6\AppData\Local\Microsoft\Windows\INetCache\Content.Outlook\FB4QUM2C\Copy%20of%20NetQualifyingCapacityList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etQualifyingCapacityList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.sharepoint.com/Users/pservedio/AppData/Local/Microsoft/Windows/Temporary%20Internet%20Files/Content.Outlook/MU17HYWB/AllRequests_12_9_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\workgroup\RA%20Compliance\RA%20Compliance%20Filings\2018%20Year-Ahead%20RA%20Compliance%20Filings\Year-Ahead%20Filings\YA%20Local%20Flex%20Filing\2018YALocalFlexRAFiling%20-%20SCE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s"/>
      <sheetName val="Other"/>
      <sheetName val="Lists"/>
      <sheetName val="Sheet1"/>
      <sheetName val="PRM For Annual RA"/>
      <sheetName val="Flexible RA Capacity"/>
    </sheetNames>
    <sheetDataSet>
      <sheetData sheetId="0" refreshError="1"/>
      <sheetData sheetId="1" refreshError="1"/>
      <sheetData sheetId="2">
        <row r="2">
          <cell r="A2" t="str">
            <v>Monthly</v>
          </cell>
        </row>
        <row r="3">
          <cell r="A3" t="str">
            <v>Annual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DGE CAM eligible contracts"/>
      <sheetName val="SDGE IRP"/>
      <sheetName val="Emergency Reliability Resources"/>
      <sheetName val="2025 Draft NQC List"/>
      <sheetName val="2025 Draft EFC"/>
      <sheetName val="2023 NQC List"/>
      <sheetName val="2023 EFC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7STDRD_1_SOLAR1</v>
          </cell>
          <cell r="B2" t="str">
            <v>Shafter Solar</v>
          </cell>
          <cell r="C2" t="str">
            <v>Kern</v>
          </cell>
          <cell r="D2">
            <v>0.08</v>
          </cell>
          <cell r="E2">
            <v>0.6</v>
          </cell>
          <cell r="F2">
            <v>0.7</v>
          </cell>
          <cell r="G2">
            <v>0.88</v>
          </cell>
          <cell r="H2">
            <v>1.28</v>
          </cell>
          <cell r="I2">
            <v>2.62</v>
          </cell>
          <cell r="J2">
            <v>2.88</v>
          </cell>
          <cell r="K2">
            <v>2.48</v>
          </cell>
          <cell r="L2">
            <v>2.2200000000000002</v>
          </cell>
          <cell r="M2">
            <v>1.48</v>
          </cell>
          <cell r="N2">
            <v>1.1399999999999999</v>
          </cell>
          <cell r="O2">
            <v>0.7</v>
          </cell>
        </row>
        <row r="3">
          <cell r="A3" t="str">
            <v>ACACIA_6_SOLAR</v>
          </cell>
          <cell r="B3" t="str">
            <v>West Antelope Solar</v>
          </cell>
          <cell r="C3" t="str">
            <v>Big Creek-Ventura</v>
          </cell>
          <cell r="D3">
            <v>0.08</v>
          </cell>
          <cell r="E3">
            <v>0.6</v>
          </cell>
          <cell r="F3">
            <v>0.7</v>
          </cell>
          <cell r="G3">
            <v>0.88</v>
          </cell>
          <cell r="H3">
            <v>1.28</v>
          </cell>
          <cell r="I3">
            <v>2.62</v>
          </cell>
          <cell r="J3">
            <v>2.88</v>
          </cell>
          <cell r="K3">
            <v>2.48</v>
          </cell>
          <cell r="L3">
            <v>2.2200000000000002</v>
          </cell>
          <cell r="M3">
            <v>1.48</v>
          </cell>
          <cell r="N3">
            <v>1.1399999999999999</v>
          </cell>
          <cell r="O3">
            <v>0.7</v>
          </cell>
        </row>
        <row r="4">
          <cell r="A4" t="str">
            <v>ADERA_1_SOLAR1</v>
          </cell>
          <cell r="B4" t="str">
            <v>Adera Solar</v>
          </cell>
          <cell r="C4" t="str">
            <v>Fresno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ADLIN_1_UNITS</v>
          </cell>
          <cell r="B5" t="str">
            <v>GEYSERS AIDLIN AGGREGATE</v>
          </cell>
          <cell r="C5" t="str">
            <v>NCNB</v>
          </cell>
          <cell r="D5">
            <v>22</v>
          </cell>
          <cell r="E5">
            <v>22</v>
          </cell>
          <cell r="F5">
            <v>22</v>
          </cell>
          <cell r="G5">
            <v>22</v>
          </cell>
          <cell r="H5">
            <v>22</v>
          </cell>
          <cell r="I5">
            <v>22</v>
          </cell>
          <cell r="J5">
            <v>22</v>
          </cell>
          <cell r="K5">
            <v>22</v>
          </cell>
          <cell r="L5">
            <v>22</v>
          </cell>
          <cell r="M5">
            <v>22</v>
          </cell>
          <cell r="N5">
            <v>22</v>
          </cell>
          <cell r="O5">
            <v>22</v>
          </cell>
        </row>
        <row r="6">
          <cell r="A6" t="str">
            <v>ADMEST_6_SOLAR</v>
          </cell>
          <cell r="B6" t="str">
            <v>Adams East</v>
          </cell>
          <cell r="C6" t="str">
            <v>Fresno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ADOBEE_1_SOLAR</v>
          </cell>
          <cell r="B7" t="str">
            <v>Adobe Solar</v>
          </cell>
          <cell r="C7" t="str">
            <v>CAISO System</v>
          </cell>
          <cell r="D7">
            <v>0.08</v>
          </cell>
          <cell r="E7">
            <v>0.6</v>
          </cell>
          <cell r="F7">
            <v>0.7</v>
          </cell>
          <cell r="G7">
            <v>0.88</v>
          </cell>
          <cell r="H7">
            <v>1.28</v>
          </cell>
          <cell r="I7">
            <v>2.62</v>
          </cell>
          <cell r="J7">
            <v>2.88</v>
          </cell>
          <cell r="K7">
            <v>2.48</v>
          </cell>
          <cell r="L7">
            <v>2.2200000000000002</v>
          </cell>
          <cell r="M7">
            <v>1.48</v>
          </cell>
          <cell r="N7">
            <v>1.1399999999999999</v>
          </cell>
          <cell r="O7">
            <v>0.7</v>
          </cell>
        </row>
        <row r="8">
          <cell r="A8" t="str">
            <v>AGRICO_6_PL3N5</v>
          </cell>
          <cell r="B8" t="str">
            <v>Fresno Peaker</v>
          </cell>
          <cell r="C8" t="str">
            <v>Fresno</v>
          </cell>
          <cell r="D8">
            <v>22.69</v>
          </cell>
          <cell r="E8">
            <v>22.69</v>
          </cell>
          <cell r="F8">
            <v>22.69</v>
          </cell>
          <cell r="G8">
            <v>22.69</v>
          </cell>
          <cell r="H8">
            <v>22.69</v>
          </cell>
          <cell r="I8">
            <v>22.69</v>
          </cell>
          <cell r="J8">
            <v>22.69</v>
          </cell>
          <cell r="K8">
            <v>22.69</v>
          </cell>
          <cell r="L8">
            <v>22.69</v>
          </cell>
          <cell r="M8">
            <v>22.69</v>
          </cell>
          <cell r="N8">
            <v>22.69</v>
          </cell>
          <cell r="O8">
            <v>22.69</v>
          </cell>
        </row>
        <row r="9">
          <cell r="A9" t="str">
            <v>AGRICO_7_UNIT</v>
          </cell>
          <cell r="B9" t="str">
            <v>Fresno Cogen</v>
          </cell>
          <cell r="C9" t="str">
            <v>Fresno</v>
          </cell>
          <cell r="D9">
            <v>48.58</v>
          </cell>
          <cell r="E9">
            <v>48.58</v>
          </cell>
          <cell r="F9">
            <v>48.58</v>
          </cell>
          <cell r="G9">
            <v>48.58</v>
          </cell>
          <cell r="H9">
            <v>48.58</v>
          </cell>
          <cell r="I9">
            <v>48.58</v>
          </cell>
          <cell r="J9">
            <v>48.58</v>
          </cell>
          <cell r="K9">
            <v>48.58</v>
          </cell>
          <cell r="L9">
            <v>48.58</v>
          </cell>
          <cell r="M9">
            <v>48.58</v>
          </cell>
          <cell r="N9">
            <v>48.58</v>
          </cell>
          <cell r="O9">
            <v>48.58</v>
          </cell>
        </row>
        <row r="10">
          <cell r="A10" t="str">
            <v>AGUCAL_5_SOLAR1</v>
          </cell>
          <cell r="B10" t="str">
            <v>Agua Caliente Solar</v>
          </cell>
          <cell r="C10" t="str">
            <v>CAISO System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AKINGS_6_AMESR1</v>
          </cell>
          <cell r="B11" t="str">
            <v>American Kings Solar</v>
          </cell>
          <cell r="C11" t="str">
            <v>Fresno</v>
          </cell>
          <cell r="D11">
            <v>0.49</v>
          </cell>
          <cell r="E11">
            <v>3.69</v>
          </cell>
          <cell r="F11">
            <v>4.3099999999999996</v>
          </cell>
          <cell r="G11">
            <v>5.41</v>
          </cell>
          <cell r="H11">
            <v>7.87</v>
          </cell>
          <cell r="I11">
            <v>16.11</v>
          </cell>
          <cell r="J11">
            <v>17.71</v>
          </cell>
          <cell r="K11">
            <v>15.25</v>
          </cell>
          <cell r="L11">
            <v>13.65</v>
          </cell>
          <cell r="M11">
            <v>9.1</v>
          </cell>
          <cell r="N11">
            <v>7.01</v>
          </cell>
          <cell r="O11">
            <v>4.3099999999999996</v>
          </cell>
        </row>
        <row r="12">
          <cell r="A12" t="str">
            <v>ALAMIT_2_PL1X3</v>
          </cell>
          <cell r="B12" t="str">
            <v>Alamitos Energy Center Unit 7</v>
          </cell>
          <cell r="C12" t="str">
            <v>LA Basin</v>
          </cell>
          <cell r="D12">
            <v>674.7</v>
          </cell>
          <cell r="E12">
            <v>674.7</v>
          </cell>
          <cell r="F12">
            <v>674.7</v>
          </cell>
          <cell r="G12">
            <v>674.7</v>
          </cell>
          <cell r="H12">
            <v>674.7</v>
          </cell>
          <cell r="I12">
            <v>674.7</v>
          </cell>
          <cell r="J12">
            <v>674.7</v>
          </cell>
          <cell r="K12">
            <v>674.7</v>
          </cell>
          <cell r="L12">
            <v>674.7</v>
          </cell>
          <cell r="M12">
            <v>674.7</v>
          </cell>
          <cell r="N12">
            <v>674.7</v>
          </cell>
          <cell r="O12">
            <v>674.7</v>
          </cell>
        </row>
        <row r="13">
          <cell r="A13" t="str">
            <v>ALAMIT_7_ES1</v>
          </cell>
          <cell r="B13" t="str">
            <v>Alamitos Energy Storage</v>
          </cell>
          <cell r="C13" t="str">
            <v>LA Basin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>
            <v>100</v>
          </cell>
          <cell r="J13">
            <v>100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>
            <v>100</v>
          </cell>
        </row>
        <row r="14">
          <cell r="A14" t="str">
            <v>ALAMIT_7_UNIT 3</v>
          </cell>
          <cell r="B14" t="str">
            <v>ALAMITOS GEN STA. UNIT 3</v>
          </cell>
          <cell r="C14" t="str">
            <v>LA Basin</v>
          </cell>
          <cell r="D14">
            <v>326.76</v>
          </cell>
          <cell r="E14">
            <v>326.76</v>
          </cell>
          <cell r="F14">
            <v>326.76</v>
          </cell>
          <cell r="G14">
            <v>326.76</v>
          </cell>
          <cell r="H14">
            <v>326.76</v>
          </cell>
          <cell r="I14">
            <v>326.76</v>
          </cell>
          <cell r="J14">
            <v>326.76</v>
          </cell>
          <cell r="K14">
            <v>326.76</v>
          </cell>
          <cell r="L14">
            <v>326.76</v>
          </cell>
          <cell r="M14">
            <v>326.76</v>
          </cell>
          <cell r="N14">
            <v>326.76</v>
          </cell>
          <cell r="O14">
            <v>326.76</v>
          </cell>
        </row>
        <row r="15">
          <cell r="A15" t="str">
            <v>ALAMIT_7_UNIT 4</v>
          </cell>
          <cell r="B15" t="str">
            <v>ALAMITOS GEN STA. UNIT 4</v>
          </cell>
          <cell r="C15" t="str">
            <v>LA Basin</v>
          </cell>
          <cell r="D15">
            <v>334.43</v>
          </cell>
          <cell r="E15">
            <v>334.43</v>
          </cell>
          <cell r="F15">
            <v>334.43</v>
          </cell>
          <cell r="G15">
            <v>334.43</v>
          </cell>
          <cell r="H15">
            <v>334.43</v>
          </cell>
          <cell r="I15">
            <v>334.43</v>
          </cell>
          <cell r="J15">
            <v>334.43</v>
          </cell>
          <cell r="K15">
            <v>334.43</v>
          </cell>
          <cell r="L15">
            <v>334.43</v>
          </cell>
          <cell r="M15">
            <v>334.43</v>
          </cell>
          <cell r="N15">
            <v>334.43</v>
          </cell>
          <cell r="O15">
            <v>334.43</v>
          </cell>
        </row>
        <row r="16">
          <cell r="A16" t="str">
            <v>ALAMIT_7_UNIT 5</v>
          </cell>
          <cell r="B16" t="str">
            <v>ALAMITOS GEN STA. UNIT 5</v>
          </cell>
          <cell r="C16" t="str">
            <v>LA Basin</v>
          </cell>
          <cell r="D16">
            <v>480</v>
          </cell>
          <cell r="E16">
            <v>480</v>
          </cell>
          <cell r="F16">
            <v>480</v>
          </cell>
          <cell r="G16">
            <v>480</v>
          </cell>
          <cell r="H16">
            <v>480</v>
          </cell>
          <cell r="I16">
            <v>480</v>
          </cell>
          <cell r="J16">
            <v>480</v>
          </cell>
          <cell r="K16">
            <v>480</v>
          </cell>
          <cell r="L16">
            <v>480</v>
          </cell>
          <cell r="M16">
            <v>480</v>
          </cell>
          <cell r="N16">
            <v>480</v>
          </cell>
          <cell r="O16">
            <v>480</v>
          </cell>
        </row>
        <row r="17">
          <cell r="A17" t="str">
            <v>ALAMO_6_UNIT</v>
          </cell>
          <cell r="B17" t="str">
            <v xml:space="preserve">ALAMO POWER PLANT </v>
          </cell>
          <cell r="C17" t="str">
            <v>Big Creek-Ventura</v>
          </cell>
          <cell r="D17">
            <v>8.8000000000000007</v>
          </cell>
          <cell r="E17">
            <v>8.8000000000000007</v>
          </cell>
          <cell r="F17">
            <v>5.6</v>
          </cell>
          <cell r="G17">
            <v>3.2</v>
          </cell>
          <cell r="H17">
            <v>3.2</v>
          </cell>
          <cell r="I17">
            <v>4</v>
          </cell>
          <cell r="J17">
            <v>3.2</v>
          </cell>
          <cell r="K17">
            <v>3.2</v>
          </cell>
          <cell r="L17">
            <v>3.2</v>
          </cell>
          <cell r="M17">
            <v>3.2</v>
          </cell>
          <cell r="N17">
            <v>7.4</v>
          </cell>
          <cell r="O17">
            <v>3.2</v>
          </cell>
        </row>
        <row r="18">
          <cell r="A18" t="str">
            <v>ALLGNY_6_HYDRO1</v>
          </cell>
          <cell r="B18" t="str">
            <v>Salmon Creek Hydroelectric Project</v>
          </cell>
          <cell r="C18" t="str">
            <v>Sierra</v>
          </cell>
          <cell r="D18">
            <v>0.11</v>
          </cell>
          <cell r="E18">
            <v>0.22</v>
          </cell>
          <cell r="F18">
            <v>0.31</v>
          </cell>
          <cell r="G18">
            <v>0.49</v>
          </cell>
          <cell r="H18">
            <v>0.48</v>
          </cell>
          <cell r="I18">
            <v>0.25</v>
          </cell>
          <cell r="J18">
            <v>0.09</v>
          </cell>
          <cell r="K18">
            <v>0.03</v>
          </cell>
          <cell r="L18">
            <v>0</v>
          </cell>
          <cell r="M18">
            <v>0.03</v>
          </cell>
          <cell r="N18">
            <v>0.14000000000000001</v>
          </cell>
          <cell r="O18">
            <v>0.16</v>
          </cell>
        </row>
        <row r="19">
          <cell r="A19" t="str">
            <v>ALMASL_2_AL6BT6</v>
          </cell>
          <cell r="B19" t="str">
            <v>Almasol 6 BES</v>
          </cell>
          <cell r="C19" t="str">
            <v>CAISO System</v>
          </cell>
          <cell r="D19">
            <v>50</v>
          </cell>
          <cell r="E19">
            <v>50</v>
          </cell>
          <cell r="F19">
            <v>50</v>
          </cell>
          <cell r="G19">
            <v>50</v>
          </cell>
          <cell r="H19">
            <v>50</v>
          </cell>
          <cell r="I19">
            <v>50</v>
          </cell>
          <cell r="J19">
            <v>50</v>
          </cell>
          <cell r="K19">
            <v>50</v>
          </cell>
          <cell r="L19">
            <v>50</v>
          </cell>
          <cell r="M19">
            <v>50</v>
          </cell>
          <cell r="N19">
            <v>50</v>
          </cell>
          <cell r="O19">
            <v>50</v>
          </cell>
        </row>
        <row r="20">
          <cell r="A20" t="str">
            <v>ALMASL_2_GS1SR1</v>
          </cell>
          <cell r="B20" t="str">
            <v>Almasol Generating Station 1</v>
          </cell>
          <cell r="C20" t="str">
            <v>CAISO System</v>
          </cell>
          <cell r="D20">
            <v>0.5</v>
          </cell>
          <cell r="E20">
            <v>3.75</v>
          </cell>
          <cell r="F20">
            <v>4.38</v>
          </cell>
          <cell r="G20">
            <v>5.5</v>
          </cell>
          <cell r="H20">
            <v>8</v>
          </cell>
          <cell r="I20">
            <v>16.38</v>
          </cell>
          <cell r="J20">
            <v>18</v>
          </cell>
          <cell r="K20">
            <v>15.5</v>
          </cell>
          <cell r="L20">
            <v>13.88</v>
          </cell>
          <cell r="M20">
            <v>9.25</v>
          </cell>
          <cell r="N20">
            <v>7.13</v>
          </cell>
          <cell r="O20">
            <v>4.38</v>
          </cell>
        </row>
        <row r="21">
          <cell r="A21" t="str">
            <v>ALMASL_2_GS4SR4</v>
          </cell>
          <cell r="B21" t="str">
            <v>Almasol Generating Station 4</v>
          </cell>
          <cell r="C21" t="str">
            <v>CAISO System</v>
          </cell>
          <cell r="D21">
            <v>0.4</v>
          </cell>
          <cell r="E21">
            <v>3</v>
          </cell>
          <cell r="F21">
            <v>3.5</v>
          </cell>
          <cell r="G21">
            <v>4.4000000000000004</v>
          </cell>
          <cell r="H21">
            <v>6.4</v>
          </cell>
          <cell r="I21">
            <v>13.1</v>
          </cell>
          <cell r="J21">
            <v>14.4</v>
          </cell>
          <cell r="K21">
            <v>12.4</v>
          </cell>
          <cell r="L21">
            <v>11.1</v>
          </cell>
          <cell r="M21">
            <v>7.4</v>
          </cell>
          <cell r="N21">
            <v>5.7</v>
          </cell>
          <cell r="O21">
            <v>3.5</v>
          </cell>
        </row>
        <row r="22">
          <cell r="A22" t="str">
            <v>ALMASL_2_GS6SR6</v>
          </cell>
          <cell r="B22" t="str">
            <v>Almasol Generating Station 6</v>
          </cell>
          <cell r="C22" t="str">
            <v>CAISO System</v>
          </cell>
          <cell r="D22">
            <v>0.1</v>
          </cell>
          <cell r="E22">
            <v>0.95</v>
          </cell>
          <cell r="F22">
            <v>1.18</v>
          </cell>
          <cell r="G22">
            <v>1.63</v>
          </cell>
          <cell r="H22">
            <v>2.4300000000000002</v>
          </cell>
          <cell r="I22">
            <v>5.08</v>
          </cell>
          <cell r="J22">
            <v>5.57</v>
          </cell>
          <cell r="K22">
            <v>4.7</v>
          </cell>
          <cell r="L22">
            <v>4</v>
          </cell>
          <cell r="M22">
            <v>2.5</v>
          </cell>
          <cell r="N22">
            <v>1.74</v>
          </cell>
          <cell r="O22">
            <v>0.84</v>
          </cell>
        </row>
        <row r="23">
          <cell r="A23" t="str">
            <v>ALMASL_2_GS7SR7</v>
          </cell>
          <cell r="B23" t="str">
            <v>Almasol Generating Station 7</v>
          </cell>
          <cell r="C23" t="str">
            <v>CAISO System</v>
          </cell>
          <cell r="D23">
            <v>0.53</v>
          </cell>
          <cell r="E23">
            <v>3.96</v>
          </cell>
          <cell r="F23">
            <v>4.62</v>
          </cell>
          <cell r="G23">
            <v>5.81</v>
          </cell>
          <cell r="H23">
            <v>8.4499999999999993</v>
          </cell>
          <cell r="I23">
            <v>17.29</v>
          </cell>
          <cell r="J23">
            <v>19.010000000000002</v>
          </cell>
          <cell r="K23">
            <v>16.37</v>
          </cell>
          <cell r="L23">
            <v>14.65</v>
          </cell>
          <cell r="M23">
            <v>9.77</v>
          </cell>
          <cell r="N23">
            <v>7.52</v>
          </cell>
          <cell r="O23">
            <v>4.62</v>
          </cell>
        </row>
        <row r="24">
          <cell r="A24" t="str">
            <v>ALMEGT_1_UNIT 1</v>
          </cell>
          <cell r="B24" t="str">
            <v>ALAMEDA GT UNIT 1</v>
          </cell>
          <cell r="C24" t="str">
            <v>Bay Area</v>
          </cell>
          <cell r="D24">
            <v>23.4</v>
          </cell>
          <cell r="E24">
            <v>23.4</v>
          </cell>
          <cell r="F24">
            <v>23.4</v>
          </cell>
          <cell r="G24">
            <v>23.4</v>
          </cell>
          <cell r="H24">
            <v>23.4</v>
          </cell>
          <cell r="I24">
            <v>23.4</v>
          </cell>
          <cell r="J24">
            <v>23.4</v>
          </cell>
          <cell r="K24">
            <v>23.4</v>
          </cell>
          <cell r="L24">
            <v>23.4</v>
          </cell>
          <cell r="M24">
            <v>23.4</v>
          </cell>
          <cell r="N24">
            <v>23.4</v>
          </cell>
          <cell r="O24">
            <v>23.4</v>
          </cell>
        </row>
        <row r="25">
          <cell r="A25" t="str">
            <v>ALMEGT_1_UNIT 2</v>
          </cell>
          <cell r="B25" t="str">
            <v>ALAMEDA GT UNIT 2</v>
          </cell>
          <cell r="C25" t="str">
            <v>Bay Area</v>
          </cell>
          <cell r="D25">
            <v>23.5</v>
          </cell>
          <cell r="E25">
            <v>23.5</v>
          </cell>
          <cell r="F25">
            <v>23.5</v>
          </cell>
          <cell r="G25">
            <v>23.5</v>
          </cell>
          <cell r="H25">
            <v>23.5</v>
          </cell>
          <cell r="I25">
            <v>23.5</v>
          </cell>
          <cell r="J25">
            <v>23.5</v>
          </cell>
          <cell r="K25">
            <v>23.5</v>
          </cell>
          <cell r="L25">
            <v>23.5</v>
          </cell>
          <cell r="M25">
            <v>23.5</v>
          </cell>
          <cell r="N25">
            <v>23.5</v>
          </cell>
          <cell r="O25">
            <v>23.5</v>
          </cell>
        </row>
        <row r="26">
          <cell r="A26" t="str">
            <v>ALPSLR_1_NTHSLR</v>
          </cell>
          <cell r="B26" t="str">
            <v>Alpaugh North, LLC</v>
          </cell>
          <cell r="C26" t="str">
            <v>CAISO System</v>
          </cell>
          <cell r="D26">
            <v>0.08</v>
          </cell>
          <cell r="E26">
            <v>0.6</v>
          </cell>
          <cell r="F26">
            <v>0.7</v>
          </cell>
          <cell r="G26">
            <v>0.88</v>
          </cell>
          <cell r="H26">
            <v>1.28</v>
          </cell>
          <cell r="I26">
            <v>2.62</v>
          </cell>
          <cell r="J26">
            <v>2.88</v>
          </cell>
          <cell r="K26">
            <v>2.48</v>
          </cell>
          <cell r="L26">
            <v>2.2200000000000002</v>
          </cell>
          <cell r="M26">
            <v>1.48</v>
          </cell>
          <cell r="N26">
            <v>1.1399999999999999</v>
          </cell>
          <cell r="O26">
            <v>0.7</v>
          </cell>
        </row>
        <row r="27">
          <cell r="A27" t="str">
            <v>ALPSLR_1_SPSSLR</v>
          </cell>
          <cell r="B27" t="str">
            <v>Alpaugh 50 LLC</v>
          </cell>
          <cell r="C27" t="str">
            <v>CAISO System</v>
          </cell>
          <cell r="D27">
            <v>0.2</v>
          </cell>
          <cell r="E27">
            <v>1.5</v>
          </cell>
          <cell r="F27">
            <v>1.75</v>
          </cell>
          <cell r="G27">
            <v>2.2000000000000002</v>
          </cell>
          <cell r="H27">
            <v>3.2</v>
          </cell>
          <cell r="I27">
            <v>6.55</v>
          </cell>
          <cell r="J27">
            <v>7.2</v>
          </cell>
          <cell r="K27">
            <v>6.2</v>
          </cell>
          <cell r="L27">
            <v>5.55</v>
          </cell>
          <cell r="M27">
            <v>3.7</v>
          </cell>
          <cell r="N27">
            <v>2.85</v>
          </cell>
          <cell r="O27">
            <v>1.75</v>
          </cell>
        </row>
        <row r="28">
          <cell r="A28" t="str">
            <v>ALT6DN_2_WIND7</v>
          </cell>
          <cell r="B28" t="str">
            <v>Pinyon Pines 1</v>
          </cell>
          <cell r="C28" t="str">
            <v>CAISO System</v>
          </cell>
          <cell r="D28">
            <v>29.033577750274752</v>
          </cell>
          <cell r="E28">
            <v>30.879220939272958</v>
          </cell>
          <cell r="F28">
            <v>27.132242521061137</v>
          </cell>
          <cell r="G28">
            <v>25.994961166417887</v>
          </cell>
          <cell r="H28">
            <v>27.641508440760283</v>
          </cell>
          <cell r="I28">
            <v>25.336709027972802</v>
          </cell>
          <cell r="J28">
            <v>23.539907685958045</v>
          </cell>
          <cell r="K28">
            <v>17.886628457844427</v>
          </cell>
          <cell r="L28">
            <v>18.477393169071529</v>
          </cell>
          <cell r="M28">
            <v>17.141272104863738</v>
          </cell>
          <cell r="N28">
            <v>23.101005795315267</v>
          </cell>
          <cell r="O28">
            <v>27.983003735754139</v>
          </cell>
        </row>
        <row r="29">
          <cell r="A29" t="str">
            <v>ALT6DS_2_WIND9</v>
          </cell>
          <cell r="B29" t="str">
            <v>Pinyon Pines 2</v>
          </cell>
          <cell r="C29" t="str">
            <v>CAISO System</v>
          </cell>
          <cell r="D29">
            <v>23.324400602740351</v>
          </cell>
          <cell r="E29">
            <v>24.807115598466499</v>
          </cell>
          <cell r="F29">
            <v>21.796944877244659</v>
          </cell>
          <cell r="G29">
            <v>20.883299092977673</v>
          </cell>
          <cell r="H29">
            <v>22.206068493581384</v>
          </cell>
          <cell r="I29">
            <v>20.354485981939078</v>
          </cell>
          <cell r="J29">
            <v>18.911008548149606</v>
          </cell>
          <cell r="K29">
            <v>14.369392954996435</v>
          </cell>
          <cell r="L29">
            <v>14.843989400020947</v>
          </cell>
          <cell r="M29">
            <v>13.770603845426411</v>
          </cell>
          <cell r="N29">
            <v>18.558412543251265</v>
          </cell>
          <cell r="O29">
            <v>22.48041198417349</v>
          </cell>
        </row>
        <row r="30">
          <cell r="A30" t="str">
            <v>ALTA3A_2_CPCE4</v>
          </cell>
          <cell r="B30" t="str">
            <v>Alta Wind 4</v>
          </cell>
          <cell r="C30" t="str">
            <v>CAISO System</v>
          </cell>
          <cell r="D30">
            <v>18.023400465753909</v>
          </cell>
          <cell r="E30">
            <v>19.169134780633204</v>
          </cell>
          <cell r="F30">
            <v>16.843093768779966</v>
          </cell>
          <cell r="G30">
            <v>16.137094753664563</v>
          </cell>
          <cell r="H30">
            <v>17.159234745040163</v>
          </cell>
          <cell r="I30">
            <v>15.728466440589287</v>
          </cell>
          <cell r="J30">
            <v>14.613052059933787</v>
          </cell>
          <cell r="K30">
            <v>11.103621828860883</v>
          </cell>
          <cell r="L30">
            <v>11.470355445470732</v>
          </cell>
          <cell r="M30">
            <v>10.640921153284044</v>
          </cell>
          <cell r="N30">
            <v>14.340591510694159</v>
          </cell>
          <cell r="O30">
            <v>17.371227442315877</v>
          </cell>
        </row>
        <row r="31">
          <cell r="A31" t="str">
            <v>ALTA3A_2_CPCE5</v>
          </cell>
          <cell r="B31" t="str">
            <v>Alta Wind 5</v>
          </cell>
          <cell r="C31" t="str">
            <v>CAISO System</v>
          </cell>
          <cell r="D31">
            <v>29.685600767124086</v>
          </cell>
          <cell r="E31">
            <v>31.572692579866452</v>
          </cell>
          <cell r="F31">
            <v>27.741566207402293</v>
          </cell>
          <cell r="G31">
            <v>26.578744300153399</v>
          </cell>
          <cell r="H31">
            <v>28.262268991830855</v>
          </cell>
          <cell r="I31">
            <v>25.905709431558826</v>
          </cell>
          <cell r="J31">
            <v>24.068556334008591</v>
          </cell>
          <cell r="K31">
            <v>18.288318306359098</v>
          </cell>
          <cell r="L31">
            <v>18.892350145481206</v>
          </cell>
          <cell r="M31">
            <v>17.526223075997251</v>
          </cell>
          <cell r="N31">
            <v>23.61979778231979</v>
          </cell>
          <cell r="O31">
            <v>28.611433434402624</v>
          </cell>
        </row>
        <row r="32">
          <cell r="A32" t="str">
            <v>ALTA3A_2_CPCE8</v>
          </cell>
          <cell r="B32" t="str">
            <v>Alta Wind 8</v>
          </cell>
          <cell r="C32" t="str">
            <v>CAISO System</v>
          </cell>
          <cell r="D32">
            <v>26.50500068493222</v>
          </cell>
          <cell r="E32">
            <v>28.189904089166475</v>
          </cell>
          <cell r="F32">
            <v>24.769255542323478</v>
          </cell>
          <cell r="G32">
            <v>23.731021696565534</v>
          </cell>
          <cell r="H32">
            <v>25.234168742706121</v>
          </cell>
          <cell r="I32">
            <v>23.130097706748952</v>
          </cell>
          <cell r="J32">
            <v>21.4897824410791</v>
          </cell>
          <cell r="K32">
            <v>16.328855630677769</v>
          </cell>
          <cell r="L32">
            <v>16.868169772751077</v>
          </cell>
          <cell r="M32">
            <v>15.648413460711829</v>
          </cell>
          <cell r="N32">
            <v>21.089105162785529</v>
          </cell>
          <cell r="O32">
            <v>25.545922709288057</v>
          </cell>
        </row>
        <row r="33">
          <cell r="A33" t="str">
            <v>ALTA4A_2_CPCW1</v>
          </cell>
          <cell r="B33" t="str">
            <v>Alta Wind 1</v>
          </cell>
          <cell r="C33" t="str">
            <v>CAISO System</v>
          </cell>
          <cell r="D33">
            <v>26.50500068493222</v>
          </cell>
          <cell r="E33">
            <v>28.189904089166475</v>
          </cell>
          <cell r="F33">
            <v>24.769255542323478</v>
          </cell>
          <cell r="G33">
            <v>23.731021696565534</v>
          </cell>
          <cell r="H33">
            <v>25.234168742706121</v>
          </cell>
          <cell r="I33">
            <v>23.130097706748952</v>
          </cell>
          <cell r="J33">
            <v>21.4897824410791</v>
          </cell>
          <cell r="K33">
            <v>16.328855630677769</v>
          </cell>
          <cell r="L33">
            <v>16.868169772751077</v>
          </cell>
          <cell r="M33">
            <v>15.648413460711829</v>
          </cell>
          <cell r="N33">
            <v>21.089105162785529</v>
          </cell>
          <cell r="O33">
            <v>25.545922709288057</v>
          </cell>
        </row>
        <row r="34">
          <cell r="A34" t="str">
            <v>ALTA4B_2_CPCW2</v>
          </cell>
          <cell r="B34" t="str">
            <v>Alta Wind 2</v>
          </cell>
          <cell r="C34" t="str">
            <v>CAISO System</v>
          </cell>
          <cell r="D34">
            <v>26.50500068493222</v>
          </cell>
          <cell r="E34">
            <v>28.189904089166475</v>
          </cell>
          <cell r="F34">
            <v>24.769255542323478</v>
          </cell>
          <cell r="G34">
            <v>23.731021696565534</v>
          </cell>
          <cell r="H34">
            <v>25.234168742706121</v>
          </cell>
          <cell r="I34">
            <v>23.130097706748952</v>
          </cell>
          <cell r="J34">
            <v>21.4897824410791</v>
          </cell>
          <cell r="K34">
            <v>16.328855630677769</v>
          </cell>
          <cell r="L34">
            <v>16.868169772751077</v>
          </cell>
          <cell r="M34">
            <v>15.648413460711829</v>
          </cell>
          <cell r="N34">
            <v>21.089105162785529</v>
          </cell>
          <cell r="O34">
            <v>25.545922709288057</v>
          </cell>
        </row>
        <row r="35">
          <cell r="A35" t="str">
            <v>ALTA4B_2_CPCW3</v>
          </cell>
          <cell r="B35" t="str">
            <v>Alta Wind 3</v>
          </cell>
          <cell r="C35" t="str">
            <v>CAISO System</v>
          </cell>
          <cell r="D35">
            <v>26.50500068493222</v>
          </cell>
          <cell r="E35">
            <v>28.189904089166475</v>
          </cell>
          <cell r="F35">
            <v>24.769255542323478</v>
          </cell>
          <cell r="G35">
            <v>23.731021696565534</v>
          </cell>
          <cell r="H35">
            <v>25.234168742706121</v>
          </cell>
          <cell r="I35">
            <v>23.130097706748952</v>
          </cell>
          <cell r="J35">
            <v>21.4897824410791</v>
          </cell>
          <cell r="K35">
            <v>16.328855630677769</v>
          </cell>
          <cell r="L35">
            <v>16.868169772751077</v>
          </cell>
          <cell r="M35">
            <v>15.648413460711829</v>
          </cell>
          <cell r="N35">
            <v>21.089105162785529</v>
          </cell>
          <cell r="O35">
            <v>25.545922709288057</v>
          </cell>
        </row>
        <row r="36">
          <cell r="A36" t="str">
            <v>ALTA4B_2_CPCW6</v>
          </cell>
          <cell r="B36" t="str">
            <v>Mustang Hills</v>
          </cell>
          <cell r="C36" t="str">
            <v>CAISO System</v>
          </cell>
          <cell r="D36">
            <v>26.50500068493222</v>
          </cell>
          <cell r="E36">
            <v>28.189904089166475</v>
          </cell>
          <cell r="F36">
            <v>24.769255542323478</v>
          </cell>
          <cell r="G36">
            <v>23.731021696565534</v>
          </cell>
          <cell r="H36">
            <v>25.234168742706121</v>
          </cell>
          <cell r="I36">
            <v>23.130097706748952</v>
          </cell>
          <cell r="J36">
            <v>21.4897824410791</v>
          </cell>
          <cell r="K36">
            <v>16.328855630677769</v>
          </cell>
          <cell r="L36">
            <v>16.868169772751077</v>
          </cell>
          <cell r="M36">
            <v>15.648413460711829</v>
          </cell>
          <cell r="N36">
            <v>21.089105162785529</v>
          </cell>
          <cell r="O36">
            <v>25.545922709288057</v>
          </cell>
        </row>
        <row r="37">
          <cell r="A37" t="str">
            <v>ALTA6B_2_WIND11</v>
          </cell>
          <cell r="B37" t="str">
            <v>Alta Wind 11</v>
          </cell>
          <cell r="C37" t="str">
            <v>CAISO System</v>
          </cell>
          <cell r="D37">
            <v>15.576105402511836</v>
          </cell>
          <cell r="E37">
            <v>16.566266969733501</v>
          </cell>
          <cell r="F37">
            <v>14.556065840372097</v>
          </cell>
          <cell r="G37">
            <v>13.945930417015013</v>
          </cell>
          <cell r="H37">
            <v>14.829279831130297</v>
          </cell>
          <cell r="I37">
            <v>13.592787418999468</v>
          </cell>
          <cell r="J37">
            <v>12.628828814540817</v>
          </cell>
          <cell r="K37">
            <v>9.5959241589616351</v>
          </cell>
          <cell r="L37">
            <v>9.9128611031200506</v>
          </cell>
          <cell r="M37">
            <v>9.1960509770783183</v>
          </cell>
          <cell r="N37">
            <v>12.393364133996963</v>
          </cell>
          <cell r="O37">
            <v>15.012487245491615</v>
          </cell>
        </row>
        <row r="38">
          <cell r="A38" t="str">
            <v>ALTA6E_2_WIND10</v>
          </cell>
          <cell r="B38" t="str">
            <v>Alta Wind 10</v>
          </cell>
          <cell r="C38" t="str">
            <v>CAISO System</v>
          </cell>
          <cell r="D38">
            <v>23.826228615708402</v>
          </cell>
          <cell r="E38">
            <v>25.340844449221386</v>
          </cell>
          <cell r="F38">
            <v>22.265909448845985</v>
          </cell>
          <cell r="G38">
            <v>21.332606437099312</v>
          </cell>
          <cell r="H38">
            <v>22.683835421776621</v>
          </cell>
          <cell r="I38">
            <v>20.792415831853525</v>
          </cell>
          <cell r="J38">
            <v>19.317881762367371</v>
          </cell>
          <cell r="K38">
            <v>14.678552621603934</v>
          </cell>
          <cell r="L38">
            <v>15.163360081051701</v>
          </cell>
          <cell r="M38">
            <v>14.066880473615887</v>
          </cell>
          <cell r="N38">
            <v>18.957699601000005</v>
          </cell>
          <cell r="O38">
            <v>22.964081454136011</v>
          </cell>
        </row>
        <row r="39">
          <cell r="A39" t="str">
            <v>ALTWD_2_AT3WD3</v>
          </cell>
          <cell r="B39" t="str">
            <v>Altech 3</v>
          </cell>
          <cell r="C39" t="str">
            <v>LA Basin</v>
          </cell>
          <cell r="D39">
            <v>1.731660044748905</v>
          </cell>
          <cell r="E39">
            <v>1.84174040049221</v>
          </cell>
          <cell r="F39">
            <v>1.618258028765134</v>
          </cell>
          <cell r="G39">
            <v>1.5504267508422818</v>
          </cell>
          <cell r="H39">
            <v>1.6486323578568001</v>
          </cell>
          <cell r="I39">
            <v>1.5111663835075981</v>
          </cell>
          <cell r="J39">
            <v>1.4039991194838346</v>
          </cell>
          <cell r="K39">
            <v>1.0668185678709476</v>
          </cell>
          <cell r="L39">
            <v>1.1020537584864039</v>
          </cell>
          <cell r="M39">
            <v>1.0223630127665062</v>
          </cell>
          <cell r="N39">
            <v>1.377821537301988</v>
          </cell>
          <cell r="O39">
            <v>1.6690002836734865</v>
          </cell>
        </row>
        <row r="40">
          <cell r="A40" t="str">
            <v>ALTWD_2_COAWD1</v>
          </cell>
          <cell r="B40" t="str">
            <v>Coachella 1</v>
          </cell>
          <cell r="C40" t="str">
            <v>LA Basin</v>
          </cell>
          <cell r="D40">
            <v>8.9056802301372251</v>
          </cell>
          <cell r="E40">
            <v>9.4718077739599362</v>
          </cell>
          <cell r="F40">
            <v>8.3224698622206876</v>
          </cell>
          <cell r="G40">
            <v>7.97362329004602</v>
          </cell>
          <cell r="H40">
            <v>8.4786806975492564</v>
          </cell>
          <cell r="I40">
            <v>7.7717128294676474</v>
          </cell>
          <cell r="J40">
            <v>7.2205669002025772</v>
          </cell>
          <cell r="K40">
            <v>5.4864954919077293</v>
          </cell>
          <cell r="L40">
            <v>5.6677050436443617</v>
          </cell>
          <cell r="M40">
            <v>5.2578669227991748</v>
          </cell>
          <cell r="N40">
            <v>7.0859393346959374</v>
          </cell>
          <cell r="O40">
            <v>8.5834300303207858</v>
          </cell>
        </row>
        <row r="41">
          <cell r="A41" t="str">
            <v>ANAHM_2_CANYN1</v>
          </cell>
          <cell r="B41" t="str">
            <v>CANYON POWER PLANT UNIT 1</v>
          </cell>
          <cell r="C41" t="str">
            <v>LA Basin</v>
          </cell>
          <cell r="D41">
            <v>49.21</v>
          </cell>
          <cell r="E41">
            <v>49.21</v>
          </cell>
          <cell r="F41">
            <v>49.21</v>
          </cell>
          <cell r="G41">
            <v>49.21</v>
          </cell>
          <cell r="H41">
            <v>49.21</v>
          </cell>
          <cell r="I41">
            <v>49.21</v>
          </cell>
          <cell r="J41">
            <v>49.21</v>
          </cell>
          <cell r="K41">
            <v>49.21</v>
          </cell>
          <cell r="L41">
            <v>49.21</v>
          </cell>
          <cell r="M41">
            <v>49.21</v>
          </cell>
          <cell r="N41">
            <v>49.21</v>
          </cell>
          <cell r="O41">
            <v>49.21</v>
          </cell>
        </row>
        <row r="42">
          <cell r="A42" t="str">
            <v>ANAHM_2_CANYN2</v>
          </cell>
          <cell r="B42" t="str">
            <v>CANYON POWER PLANT UNIT 2</v>
          </cell>
          <cell r="C42" t="str">
            <v>LA Basin</v>
          </cell>
          <cell r="D42">
            <v>48</v>
          </cell>
          <cell r="E42">
            <v>48</v>
          </cell>
          <cell r="F42">
            <v>48</v>
          </cell>
          <cell r="G42">
            <v>48</v>
          </cell>
          <cell r="H42">
            <v>48</v>
          </cell>
          <cell r="I42">
            <v>48.04</v>
          </cell>
          <cell r="J42">
            <v>48.04</v>
          </cell>
          <cell r="K42">
            <v>48.04</v>
          </cell>
          <cell r="L42">
            <v>48.04</v>
          </cell>
          <cell r="M42">
            <v>48.04</v>
          </cell>
          <cell r="N42">
            <v>48.04</v>
          </cell>
          <cell r="O42">
            <v>48.04</v>
          </cell>
        </row>
        <row r="43">
          <cell r="A43" t="str">
            <v>ANAHM_2_CANYN3</v>
          </cell>
          <cell r="B43" t="str">
            <v>CANYON POWER PLANT UNIT 3</v>
          </cell>
          <cell r="C43" t="str">
            <v>LA Basin</v>
          </cell>
          <cell r="D43">
            <v>46.49</v>
          </cell>
          <cell r="E43">
            <v>46.49</v>
          </cell>
          <cell r="F43">
            <v>46.49</v>
          </cell>
          <cell r="G43">
            <v>46.49</v>
          </cell>
          <cell r="H43">
            <v>46.49</v>
          </cell>
          <cell r="I43">
            <v>46.49</v>
          </cell>
          <cell r="J43">
            <v>46.49</v>
          </cell>
          <cell r="K43">
            <v>46.49</v>
          </cell>
          <cell r="L43">
            <v>46.49</v>
          </cell>
          <cell r="M43">
            <v>46.49</v>
          </cell>
          <cell r="N43">
            <v>46.49</v>
          </cell>
          <cell r="O43">
            <v>46.49</v>
          </cell>
        </row>
        <row r="44">
          <cell r="A44" t="str">
            <v>ANAHM_2_CANYN4</v>
          </cell>
          <cell r="B44" t="str">
            <v>CANYON POWER PLANT UNIT 4</v>
          </cell>
          <cell r="C44" t="str">
            <v>LA Basin</v>
          </cell>
          <cell r="D44">
            <v>49.4</v>
          </cell>
          <cell r="E44">
            <v>49.4</v>
          </cell>
          <cell r="F44">
            <v>49.4</v>
          </cell>
          <cell r="G44">
            <v>49.4</v>
          </cell>
          <cell r="H44">
            <v>49.4</v>
          </cell>
          <cell r="I44">
            <v>49.8</v>
          </cell>
          <cell r="J44">
            <v>49.8</v>
          </cell>
          <cell r="K44">
            <v>49.8</v>
          </cell>
          <cell r="L44">
            <v>49.8</v>
          </cell>
          <cell r="M44">
            <v>49.8</v>
          </cell>
          <cell r="N44">
            <v>49.8</v>
          </cell>
          <cell r="O44">
            <v>49.8</v>
          </cell>
        </row>
        <row r="45">
          <cell r="A45" t="str">
            <v>ANTLPE_2_QF</v>
          </cell>
          <cell r="B45" t="str">
            <v>ANTELOPE QFS</v>
          </cell>
          <cell r="C45" t="str">
            <v>CAISO System</v>
          </cell>
          <cell r="D45">
            <v>0.70680001826485916</v>
          </cell>
          <cell r="E45">
            <v>0.75173077571110603</v>
          </cell>
          <cell r="F45">
            <v>0.66051348112862607</v>
          </cell>
          <cell r="G45">
            <v>0.6328272452417476</v>
          </cell>
          <cell r="H45">
            <v>0.6729111664721632</v>
          </cell>
          <cell r="I45">
            <v>0.61680260551330535</v>
          </cell>
          <cell r="J45">
            <v>0.57306086509544263</v>
          </cell>
          <cell r="K45">
            <v>0.43543615015140713</v>
          </cell>
          <cell r="L45">
            <v>0.44981786060669537</v>
          </cell>
          <cell r="M45">
            <v>0.41729102561898213</v>
          </cell>
          <cell r="N45">
            <v>0.56237613767428074</v>
          </cell>
          <cell r="O45">
            <v>0.68122460558101483</v>
          </cell>
        </row>
        <row r="46">
          <cell r="A46" t="str">
            <v>APLHIL_1_SFKHY1</v>
          </cell>
          <cell r="B46" t="str">
            <v>South Fork Powerhouse</v>
          </cell>
          <cell r="C46" t="str">
            <v>Sierra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AQUAWS_2_AQWSR1</v>
          </cell>
          <cell r="B47" t="str">
            <v>Aquamarine Westside</v>
          </cell>
          <cell r="C47" t="str">
            <v>CAISO System</v>
          </cell>
          <cell r="D47">
            <v>1</v>
          </cell>
          <cell r="E47">
            <v>7.5</v>
          </cell>
          <cell r="F47">
            <v>8.75</v>
          </cell>
          <cell r="G47">
            <v>11</v>
          </cell>
          <cell r="H47">
            <v>16</v>
          </cell>
          <cell r="I47">
            <v>32.75</v>
          </cell>
          <cell r="J47">
            <v>36</v>
          </cell>
          <cell r="K47">
            <v>31</v>
          </cell>
          <cell r="L47">
            <v>27.75</v>
          </cell>
          <cell r="M47">
            <v>18.5</v>
          </cell>
          <cell r="N47">
            <v>14.25</v>
          </cell>
          <cell r="O47">
            <v>8.75</v>
          </cell>
        </row>
        <row r="48">
          <cell r="A48" t="str">
            <v>ARBWD_6_QF</v>
          </cell>
          <cell r="B48" t="str">
            <v>Wind Resource II</v>
          </cell>
          <cell r="C48" t="str">
            <v>CAISO System</v>
          </cell>
          <cell r="D48">
            <v>3.5251650910959849</v>
          </cell>
          <cell r="E48">
            <v>3.7492572438591414</v>
          </cell>
          <cell r="F48">
            <v>3.2943109871290224</v>
          </cell>
          <cell r="G48">
            <v>3.1562258856432162</v>
          </cell>
          <cell r="H48">
            <v>3.3561444427799136</v>
          </cell>
          <cell r="I48">
            <v>3.0763029949976102</v>
          </cell>
          <cell r="J48">
            <v>2.8581410646635201</v>
          </cell>
          <cell r="K48">
            <v>2.1717377988801432</v>
          </cell>
          <cell r="L48">
            <v>2.2434665797758933</v>
          </cell>
          <cell r="M48">
            <v>2.0812389902746733</v>
          </cell>
          <cell r="N48">
            <v>2.8048509866504752</v>
          </cell>
          <cell r="O48">
            <v>3.3976077203353112</v>
          </cell>
        </row>
        <row r="49">
          <cell r="A49" t="str">
            <v>ARCOGN_2_UNITS</v>
          </cell>
          <cell r="B49" t="str">
            <v>WATSON COGENERATION</v>
          </cell>
          <cell r="C49" t="str">
            <v>LA Basin</v>
          </cell>
          <cell r="D49">
            <v>251.38</v>
          </cell>
          <cell r="E49">
            <v>248.73</v>
          </cell>
          <cell r="F49">
            <v>256.05</v>
          </cell>
          <cell r="G49">
            <v>281.35000000000002</v>
          </cell>
          <cell r="H49">
            <v>263.07</v>
          </cell>
          <cell r="I49">
            <v>261.76</v>
          </cell>
          <cell r="J49">
            <v>259.95</v>
          </cell>
          <cell r="K49">
            <v>265.05</v>
          </cell>
          <cell r="L49">
            <v>281.42</v>
          </cell>
          <cell r="M49">
            <v>251.07</v>
          </cell>
          <cell r="N49">
            <v>263.97000000000003</v>
          </cell>
          <cell r="O49">
            <v>237.09</v>
          </cell>
        </row>
        <row r="50">
          <cell r="A50" t="str">
            <v>ARLNTN_2_AR1SR1</v>
          </cell>
          <cell r="B50" t="str">
            <v>Arlington</v>
          </cell>
          <cell r="C50" t="str">
            <v>CAISO System</v>
          </cell>
          <cell r="D50">
            <v>0.4</v>
          </cell>
          <cell r="E50">
            <v>3</v>
          </cell>
          <cell r="F50">
            <v>3.5</v>
          </cell>
          <cell r="G50">
            <v>4.4000000000000004</v>
          </cell>
          <cell r="H50">
            <v>6.4</v>
          </cell>
          <cell r="I50">
            <v>13.1</v>
          </cell>
          <cell r="J50">
            <v>14.4</v>
          </cell>
          <cell r="K50">
            <v>12.4</v>
          </cell>
          <cell r="L50">
            <v>11.1</v>
          </cell>
          <cell r="M50">
            <v>7.4</v>
          </cell>
          <cell r="N50">
            <v>5.7</v>
          </cell>
          <cell r="O50">
            <v>3.5</v>
          </cell>
        </row>
        <row r="51">
          <cell r="A51" t="str">
            <v>ARVINN_6_ORION1</v>
          </cell>
          <cell r="B51" t="str">
            <v>Orion 1 Solar</v>
          </cell>
          <cell r="C51" t="str">
            <v>CAISO System</v>
          </cell>
          <cell r="D51">
            <v>0.05</v>
          </cell>
          <cell r="E51">
            <v>0.36</v>
          </cell>
          <cell r="F51">
            <v>0.42</v>
          </cell>
          <cell r="G51">
            <v>0.53</v>
          </cell>
          <cell r="H51">
            <v>0.77</v>
          </cell>
          <cell r="I51">
            <v>1.57</v>
          </cell>
          <cell r="J51">
            <v>1.73</v>
          </cell>
          <cell r="K51">
            <v>1.49</v>
          </cell>
          <cell r="L51">
            <v>1.33</v>
          </cell>
          <cell r="M51">
            <v>0.89</v>
          </cell>
          <cell r="N51">
            <v>0.68</v>
          </cell>
          <cell r="O51">
            <v>0.42</v>
          </cell>
        </row>
        <row r="52">
          <cell r="A52" t="str">
            <v>ARVINN_6_ORION2</v>
          </cell>
          <cell r="B52" t="str">
            <v>Orion 2 Solar</v>
          </cell>
          <cell r="C52" t="str">
            <v>CAISO System</v>
          </cell>
          <cell r="D52">
            <v>0.03</v>
          </cell>
          <cell r="E52">
            <v>0.24</v>
          </cell>
          <cell r="F52">
            <v>0.28000000000000003</v>
          </cell>
          <cell r="G52">
            <v>0.35</v>
          </cell>
          <cell r="H52">
            <v>0.51</v>
          </cell>
          <cell r="I52">
            <v>1.05</v>
          </cell>
          <cell r="J52">
            <v>1.1499999999999999</v>
          </cell>
          <cell r="K52">
            <v>0.99</v>
          </cell>
          <cell r="L52">
            <v>0.89</v>
          </cell>
          <cell r="M52">
            <v>0.59</v>
          </cell>
          <cell r="N52">
            <v>0.46</v>
          </cell>
          <cell r="O52">
            <v>0.28000000000000003</v>
          </cell>
        </row>
        <row r="53">
          <cell r="A53" t="str">
            <v>ASTORA_2_SOLAR1</v>
          </cell>
          <cell r="B53" t="str">
            <v>Astoria 1</v>
          </cell>
          <cell r="C53" t="str">
            <v>CAISO System</v>
          </cell>
          <cell r="D53">
            <v>0.4</v>
          </cell>
          <cell r="E53">
            <v>3</v>
          </cell>
          <cell r="F53">
            <v>3.5</v>
          </cell>
          <cell r="G53">
            <v>4.4000000000000004</v>
          </cell>
          <cell r="H53">
            <v>6.4</v>
          </cell>
          <cell r="I53">
            <v>13.1</v>
          </cell>
          <cell r="J53">
            <v>14.4</v>
          </cell>
          <cell r="K53">
            <v>12.4</v>
          </cell>
          <cell r="L53">
            <v>11.1</v>
          </cell>
          <cell r="M53">
            <v>7.4</v>
          </cell>
          <cell r="N53">
            <v>5.7</v>
          </cell>
          <cell r="O53">
            <v>3.5</v>
          </cell>
        </row>
        <row r="54">
          <cell r="A54" t="str">
            <v>ASTORA_2_SOLAR2</v>
          </cell>
          <cell r="B54" t="str">
            <v>Astoria 2</v>
          </cell>
          <cell r="C54" t="str">
            <v>CAISO System</v>
          </cell>
          <cell r="D54">
            <v>0.3</v>
          </cell>
          <cell r="E54">
            <v>2.25</v>
          </cell>
          <cell r="F54">
            <v>2.63</v>
          </cell>
          <cell r="G54">
            <v>3.3</v>
          </cell>
          <cell r="H54">
            <v>4.8</v>
          </cell>
          <cell r="I54">
            <v>9.83</v>
          </cell>
          <cell r="J54">
            <v>10.8</v>
          </cell>
          <cell r="K54">
            <v>9.3000000000000007</v>
          </cell>
          <cell r="L54">
            <v>8.33</v>
          </cell>
          <cell r="M54">
            <v>5.55</v>
          </cell>
          <cell r="N54">
            <v>4.28</v>
          </cell>
          <cell r="O54">
            <v>2.63</v>
          </cell>
        </row>
        <row r="55">
          <cell r="A55" t="str">
            <v>ATHOS_5_AP1X2</v>
          </cell>
          <cell r="B55" t="str">
            <v>Athos Power Plant</v>
          </cell>
          <cell r="C55" t="str">
            <v>CAISO System</v>
          </cell>
          <cell r="D55">
            <v>1</v>
          </cell>
          <cell r="E55">
            <v>7.5</v>
          </cell>
          <cell r="F55">
            <v>8.75</v>
          </cell>
          <cell r="G55">
            <v>11</v>
          </cell>
          <cell r="H55">
            <v>16</v>
          </cell>
          <cell r="I55">
            <v>32.75</v>
          </cell>
          <cell r="J55">
            <v>36</v>
          </cell>
          <cell r="K55">
            <v>31</v>
          </cell>
          <cell r="L55">
            <v>27.75</v>
          </cell>
          <cell r="M55">
            <v>18.5</v>
          </cell>
          <cell r="N55">
            <v>14.25</v>
          </cell>
          <cell r="O55">
            <v>8.75</v>
          </cell>
        </row>
        <row r="56">
          <cell r="A56" t="str">
            <v>ATHOS_5_AP2X2</v>
          </cell>
          <cell r="B56" t="str">
            <v>Athos Power Plant 2</v>
          </cell>
          <cell r="C56" t="str">
            <v>CAISO System</v>
          </cell>
          <cell r="D56">
            <v>0.8</v>
          </cell>
          <cell r="E56">
            <v>6</v>
          </cell>
          <cell r="F56">
            <v>7</v>
          </cell>
          <cell r="G56">
            <v>8.8000000000000007</v>
          </cell>
          <cell r="H56">
            <v>12.8</v>
          </cell>
          <cell r="I56">
            <v>26.2</v>
          </cell>
          <cell r="J56">
            <v>28.8</v>
          </cell>
          <cell r="K56">
            <v>24.8</v>
          </cell>
          <cell r="L56">
            <v>22.2</v>
          </cell>
          <cell r="M56">
            <v>14.8</v>
          </cell>
          <cell r="N56">
            <v>11.4</v>
          </cell>
          <cell r="O56">
            <v>7</v>
          </cell>
        </row>
        <row r="57">
          <cell r="A57" t="str">
            <v>ATWEL2_1_SOLAR1</v>
          </cell>
          <cell r="B57" t="str">
            <v>Atwell West</v>
          </cell>
          <cell r="C57" t="str">
            <v>CAISO System</v>
          </cell>
          <cell r="D57">
            <v>0.08</v>
          </cell>
          <cell r="E57">
            <v>0.6</v>
          </cell>
          <cell r="F57">
            <v>0.7</v>
          </cell>
          <cell r="G57">
            <v>0.88</v>
          </cell>
          <cell r="H57">
            <v>1.28</v>
          </cell>
          <cell r="I57">
            <v>2.62</v>
          </cell>
          <cell r="J57">
            <v>2.88</v>
          </cell>
          <cell r="K57">
            <v>2.48</v>
          </cell>
          <cell r="L57">
            <v>2.2200000000000002</v>
          </cell>
          <cell r="M57">
            <v>1.48</v>
          </cell>
          <cell r="N57">
            <v>1.1399999999999999</v>
          </cell>
          <cell r="O57">
            <v>0.7</v>
          </cell>
        </row>
        <row r="58">
          <cell r="A58" t="str">
            <v>ATWELL_1_SOLAR</v>
          </cell>
          <cell r="B58" t="str">
            <v>Atwell Island PV Solar Generating Faci.</v>
          </cell>
          <cell r="C58" t="str">
            <v>CAISO System</v>
          </cell>
          <cell r="D58">
            <v>0.08</v>
          </cell>
          <cell r="E58">
            <v>0.6</v>
          </cell>
          <cell r="F58">
            <v>0.7</v>
          </cell>
          <cell r="G58">
            <v>0.88</v>
          </cell>
          <cell r="H58">
            <v>1.28</v>
          </cell>
          <cell r="I58">
            <v>2.62</v>
          </cell>
          <cell r="J58">
            <v>2.88</v>
          </cell>
          <cell r="K58">
            <v>2.48</v>
          </cell>
          <cell r="L58">
            <v>2.2200000000000002</v>
          </cell>
          <cell r="M58">
            <v>1.48</v>
          </cell>
          <cell r="N58">
            <v>1.1399999999999999</v>
          </cell>
          <cell r="O58">
            <v>0.7</v>
          </cell>
        </row>
        <row r="59">
          <cell r="A59" t="str">
            <v>AVENAL_6_AVPARK</v>
          </cell>
          <cell r="B59" t="str">
            <v>Avenal Park Solar Project</v>
          </cell>
          <cell r="C59" t="str">
            <v>Fresno</v>
          </cell>
          <cell r="D59">
            <v>0.02</v>
          </cell>
          <cell r="E59">
            <v>0.18</v>
          </cell>
          <cell r="F59">
            <v>0.21</v>
          </cell>
          <cell r="G59">
            <v>0.26</v>
          </cell>
          <cell r="H59">
            <v>0.38</v>
          </cell>
          <cell r="I59">
            <v>0.79</v>
          </cell>
          <cell r="J59">
            <v>0.86</v>
          </cell>
          <cell r="K59">
            <v>0.74</v>
          </cell>
          <cell r="L59">
            <v>0.67</v>
          </cell>
          <cell r="M59">
            <v>0.44</v>
          </cell>
          <cell r="N59">
            <v>0.34</v>
          </cell>
          <cell r="O59">
            <v>0.21</v>
          </cell>
        </row>
        <row r="60">
          <cell r="A60" t="str">
            <v>AVENAL_6_AVSLR1</v>
          </cell>
          <cell r="B60" t="str">
            <v>Avenal Solar 1</v>
          </cell>
          <cell r="C60" t="str">
            <v>Fresno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AVENAL_6_AVSLR2</v>
          </cell>
          <cell r="B61" t="str">
            <v>Avenal Solar 2</v>
          </cell>
          <cell r="C61" t="str">
            <v>Fresno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AVENAL_6_SANDDG</v>
          </cell>
          <cell r="B62" t="str">
            <v>Sand Drag Solar Project</v>
          </cell>
          <cell r="C62" t="str">
            <v>Fresno</v>
          </cell>
          <cell r="D62">
            <v>0.08</v>
          </cell>
          <cell r="E62">
            <v>0.56999999999999995</v>
          </cell>
          <cell r="F62">
            <v>0.67</v>
          </cell>
          <cell r="G62">
            <v>0.84</v>
          </cell>
          <cell r="H62">
            <v>1.22</v>
          </cell>
          <cell r="I62">
            <v>2.4900000000000002</v>
          </cell>
          <cell r="J62">
            <v>2.74</v>
          </cell>
          <cell r="K62">
            <v>2.36</v>
          </cell>
          <cell r="L62">
            <v>2.11</v>
          </cell>
          <cell r="M62">
            <v>1.41</v>
          </cell>
          <cell r="N62">
            <v>1.08</v>
          </cell>
          <cell r="O62">
            <v>0.67</v>
          </cell>
        </row>
        <row r="63">
          <cell r="A63" t="str">
            <v>AVENAL_6_SUNCTY</v>
          </cell>
          <cell r="B63" t="str">
            <v>Sun City Solar Project</v>
          </cell>
          <cell r="C63" t="str">
            <v>Fresno</v>
          </cell>
          <cell r="D63">
            <v>0.08</v>
          </cell>
          <cell r="E63">
            <v>0.6</v>
          </cell>
          <cell r="F63">
            <v>0.7</v>
          </cell>
          <cell r="G63">
            <v>0.88</v>
          </cell>
          <cell r="H63">
            <v>1.28</v>
          </cell>
          <cell r="I63">
            <v>2.62</v>
          </cell>
          <cell r="J63">
            <v>2.88</v>
          </cell>
          <cell r="K63">
            <v>2.48</v>
          </cell>
          <cell r="L63">
            <v>2.2200000000000002</v>
          </cell>
          <cell r="M63">
            <v>1.48</v>
          </cell>
          <cell r="N63">
            <v>1.1399999999999999</v>
          </cell>
          <cell r="O63">
            <v>0.7</v>
          </cell>
        </row>
        <row r="64">
          <cell r="A64" t="str">
            <v>AVSOLR_2_SOLAR</v>
          </cell>
          <cell r="B64" t="str">
            <v>AV SOLAR RANCH 1</v>
          </cell>
          <cell r="C64" t="str">
            <v>CAISO System</v>
          </cell>
          <cell r="D64">
            <v>0.97</v>
          </cell>
          <cell r="E64">
            <v>7.25</v>
          </cell>
          <cell r="F64">
            <v>8.4499999999999993</v>
          </cell>
          <cell r="G64">
            <v>10.63</v>
          </cell>
          <cell r="H64">
            <v>15.46</v>
          </cell>
          <cell r="I64">
            <v>31.64</v>
          </cell>
          <cell r="J64">
            <v>34.78</v>
          </cell>
          <cell r="K64">
            <v>29.95</v>
          </cell>
          <cell r="L64">
            <v>26.81</v>
          </cell>
          <cell r="M64">
            <v>17.87</v>
          </cell>
          <cell r="N64">
            <v>13.77</v>
          </cell>
          <cell r="O64">
            <v>8.4499999999999993</v>
          </cell>
        </row>
        <row r="65">
          <cell r="A65" t="str">
            <v>BAHIA_2_LKHSR1</v>
          </cell>
          <cell r="B65" t="str">
            <v>Lake Herman Solar</v>
          </cell>
          <cell r="C65" t="str">
            <v>CAISO System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BALCHS_7_UNIT 1</v>
          </cell>
          <cell r="B66" t="str">
            <v>BALCH 1 PH UNIT 1</v>
          </cell>
          <cell r="C66" t="str">
            <v>Fresno</v>
          </cell>
          <cell r="D66">
            <v>24.8</v>
          </cell>
          <cell r="E66">
            <v>24.8</v>
          </cell>
          <cell r="F66">
            <v>24.8</v>
          </cell>
          <cell r="G66">
            <v>24.8</v>
          </cell>
          <cell r="H66">
            <v>24.8</v>
          </cell>
          <cell r="I66">
            <v>24.8</v>
          </cell>
          <cell r="J66">
            <v>31</v>
          </cell>
          <cell r="K66">
            <v>31</v>
          </cell>
          <cell r="L66">
            <v>31</v>
          </cell>
          <cell r="M66">
            <v>28.2</v>
          </cell>
          <cell r="N66">
            <v>26.16</v>
          </cell>
          <cell r="O66">
            <v>24.8</v>
          </cell>
        </row>
        <row r="67">
          <cell r="A67" t="str">
            <v>BALCHS_7_UNIT 2</v>
          </cell>
          <cell r="B67" t="str">
            <v>BALCH 2 PH UNIT 2</v>
          </cell>
          <cell r="C67" t="str">
            <v>Fresno</v>
          </cell>
          <cell r="D67">
            <v>42</v>
          </cell>
          <cell r="E67">
            <v>52.5</v>
          </cell>
          <cell r="F67">
            <v>43.6</v>
          </cell>
          <cell r="G67">
            <v>52.5</v>
          </cell>
          <cell r="H67">
            <v>52.5</v>
          </cell>
          <cell r="I67">
            <v>52.5</v>
          </cell>
          <cell r="J67">
            <v>52.5</v>
          </cell>
          <cell r="K67">
            <v>52.5</v>
          </cell>
          <cell r="L67">
            <v>52.5</v>
          </cell>
          <cell r="M67">
            <v>52.5</v>
          </cell>
          <cell r="N67">
            <v>52.5</v>
          </cell>
          <cell r="O67">
            <v>52.5</v>
          </cell>
        </row>
        <row r="68">
          <cell r="A68" t="str">
            <v>BALCHS_7_UNIT 3</v>
          </cell>
          <cell r="B68" t="str">
            <v>BALCH 2 PH UNIT 3</v>
          </cell>
          <cell r="C68" t="str">
            <v>Fresno</v>
          </cell>
          <cell r="D68">
            <v>42</v>
          </cell>
          <cell r="E68">
            <v>0</v>
          </cell>
          <cell r="F68">
            <v>0.4</v>
          </cell>
          <cell r="G68">
            <v>43.68</v>
          </cell>
          <cell r="H68">
            <v>43.68</v>
          </cell>
          <cell r="I68">
            <v>54.18</v>
          </cell>
          <cell r="J68">
            <v>54.18</v>
          </cell>
          <cell r="K68">
            <v>54.18</v>
          </cell>
          <cell r="L68">
            <v>54.18</v>
          </cell>
          <cell r="M68">
            <v>54.18</v>
          </cell>
          <cell r="N68">
            <v>54.18</v>
          </cell>
          <cell r="O68">
            <v>43.68</v>
          </cell>
        </row>
        <row r="69">
          <cell r="A69" t="str">
            <v>BANKPP_2_NSPIN</v>
          </cell>
          <cell r="B69" t="str">
            <v>BANKPP_2_NSPIN</v>
          </cell>
          <cell r="C69" t="str">
            <v>Bay Area</v>
          </cell>
          <cell r="D69">
            <v>127</v>
          </cell>
          <cell r="E69">
            <v>127</v>
          </cell>
          <cell r="F69">
            <v>127</v>
          </cell>
          <cell r="G69">
            <v>127</v>
          </cell>
          <cell r="H69">
            <v>127</v>
          </cell>
          <cell r="I69">
            <v>127</v>
          </cell>
          <cell r="J69">
            <v>127</v>
          </cell>
          <cell r="K69">
            <v>127</v>
          </cell>
          <cell r="L69">
            <v>127</v>
          </cell>
          <cell r="M69">
            <v>127</v>
          </cell>
          <cell r="N69">
            <v>127</v>
          </cell>
          <cell r="O69">
            <v>127</v>
          </cell>
        </row>
        <row r="70">
          <cell r="A70" t="str">
            <v>BARRE_2_QF</v>
          </cell>
          <cell r="B70" t="str">
            <v>BARRE QFS</v>
          </cell>
          <cell r="C70" t="str">
            <v>LA Basin</v>
          </cell>
          <cell r="D70">
            <v>0</v>
          </cell>
          <cell r="E70">
            <v>0</v>
          </cell>
          <cell r="F70">
            <v>0.01</v>
          </cell>
          <cell r="G70">
            <v>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BARRE_6_PEAKER</v>
          </cell>
          <cell r="B71" t="str">
            <v>Barre Peaker</v>
          </cell>
          <cell r="C71" t="str">
            <v>LA Basin</v>
          </cell>
          <cell r="D71">
            <v>47</v>
          </cell>
          <cell r="E71">
            <v>47</v>
          </cell>
          <cell r="F71">
            <v>47</v>
          </cell>
          <cell r="G71">
            <v>47</v>
          </cell>
          <cell r="H71">
            <v>47</v>
          </cell>
          <cell r="I71">
            <v>47</v>
          </cell>
          <cell r="J71">
            <v>47</v>
          </cell>
          <cell r="K71">
            <v>47</v>
          </cell>
          <cell r="L71">
            <v>47</v>
          </cell>
          <cell r="M71">
            <v>47</v>
          </cell>
          <cell r="N71">
            <v>47</v>
          </cell>
          <cell r="O71">
            <v>47</v>
          </cell>
        </row>
        <row r="72">
          <cell r="A72" t="str">
            <v>BASICE_2_UNITS</v>
          </cell>
          <cell r="B72" t="str">
            <v>King City Cogen</v>
          </cell>
          <cell r="C72" t="str">
            <v>CAISO System</v>
          </cell>
          <cell r="D72">
            <v>120</v>
          </cell>
          <cell r="E72">
            <v>120</v>
          </cell>
          <cell r="F72">
            <v>120</v>
          </cell>
          <cell r="G72">
            <v>120</v>
          </cell>
          <cell r="H72">
            <v>120</v>
          </cell>
          <cell r="I72">
            <v>120</v>
          </cell>
          <cell r="J72">
            <v>120</v>
          </cell>
          <cell r="K72">
            <v>120</v>
          </cell>
          <cell r="L72">
            <v>120</v>
          </cell>
          <cell r="M72">
            <v>120</v>
          </cell>
          <cell r="N72">
            <v>120</v>
          </cell>
          <cell r="O72">
            <v>120</v>
          </cell>
        </row>
        <row r="73">
          <cell r="A73" t="str">
            <v>BDGRCK_1_UNITS</v>
          </cell>
          <cell r="B73" t="str">
            <v>BADGER CREEK LIMITED</v>
          </cell>
          <cell r="C73" t="str">
            <v>Kern</v>
          </cell>
          <cell r="D73">
            <v>48.08</v>
          </cell>
          <cell r="E73">
            <v>48.08</v>
          </cell>
          <cell r="F73">
            <v>48.08</v>
          </cell>
          <cell r="G73">
            <v>48.08</v>
          </cell>
          <cell r="H73">
            <v>48.08</v>
          </cell>
          <cell r="I73">
            <v>48.08</v>
          </cell>
          <cell r="J73">
            <v>48.08</v>
          </cell>
          <cell r="K73">
            <v>48.08</v>
          </cell>
          <cell r="L73">
            <v>48.08</v>
          </cell>
          <cell r="M73">
            <v>48.08</v>
          </cell>
          <cell r="N73">
            <v>48.08</v>
          </cell>
          <cell r="O73">
            <v>48.08</v>
          </cell>
        </row>
        <row r="74">
          <cell r="A74" t="str">
            <v>BEARDS_7_UNIT 1</v>
          </cell>
          <cell r="B74" t="str">
            <v>Beardsley Hydro</v>
          </cell>
          <cell r="C74" t="str">
            <v>Stockton</v>
          </cell>
          <cell r="D74">
            <v>4.5</v>
          </cell>
          <cell r="E74">
            <v>0.96</v>
          </cell>
          <cell r="F74">
            <v>1.6</v>
          </cell>
          <cell r="G74">
            <v>4.0999999999999996</v>
          </cell>
          <cell r="H74">
            <v>5</v>
          </cell>
          <cell r="I74">
            <v>5.5</v>
          </cell>
          <cell r="J74">
            <v>5.0999999999999996</v>
          </cell>
          <cell r="K74">
            <v>4.8</v>
          </cell>
          <cell r="L74">
            <v>0.8</v>
          </cell>
          <cell r="M74">
            <v>0.8</v>
          </cell>
          <cell r="N74">
            <v>6.2</v>
          </cell>
          <cell r="O74">
            <v>7.48</v>
          </cell>
        </row>
        <row r="75">
          <cell r="A75" t="str">
            <v>BEARMT_1_UNIT</v>
          </cell>
          <cell r="B75" t="str">
            <v>Bear Mountain Limited</v>
          </cell>
          <cell r="C75" t="str">
            <v>Kern</v>
          </cell>
          <cell r="D75">
            <v>49.21</v>
          </cell>
          <cell r="E75">
            <v>49.21</v>
          </cell>
          <cell r="F75">
            <v>49.21</v>
          </cell>
          <cell r="G75">
            <v>49.21</v>
          </cell>
          <cell r="H75">
            <v>49.21</v>
          </cell>
          <cell r="I75">
            <v>49.21</v>
          </cell>
          <cell r="J75">
            <v>49.21</v>
          </cell>
          <cell r="K75">
            <v>49.21</v>
          </cell>
          <cell r="L75">
            <v>49.21</v>
          </cell>
          <cell r="M75">
            <v>49.21</v>
          </cell>
          <cell r="N75">
            <v>49.21</v>
          </cell>
          <cell r="O75">
            <v>49.21</v>
          </cell>
        </row>
        <row r="76">
          <cell r="A76" t="str">
            <v>BELDEN_7_UNIT 1</v>
          </cell>
          <cell r="B76" t="str">
            <v>BELDEN HYDRO</v>
          </cell>
          <cell r="C76" t="str">
            <v>Sierra</v>
          </cell>
          <cell r="D76">
            <v>40</v>
          </cell>
          <cell r="E76">
            <v>1.6</v>
          </cell>
          <cell r="F76">
            <v>0</v>
          </cell>
          <cell r="G76">
            <v>0</v>
          </cell>
          <cell r="H76">
            <v>1.6</v>
          </cell>
          <cell r="I76">
            <v>30.4</v>
          </cell>
          <cell r="J76">
            <v>82.94</v>
          </cell>
          <cell r="K76">
            <v>88</v>
          </cell>
          <cell r="L76">
            <v>80.8</v>
          </cell>
          <cell r="M76">
            <v>60</v>
          </cell>
          <cell r="N76">
            <v>1.6</v>
          </cell>
          <cell r="O76">
            <v>1.6</v>
          </cell>
        </row>
        <row r="77">
          <cell r="A77" t="str">
            <v>BGSKYN_2_AS2SR1</v>
          </cell>
          <cell r="B77" t="str">
            <v>Antelope Solar 2</v>
          </cell>
          <cell r="C77" t="str">
            <v>Big Creek-Ventura</v>
          </cell>
          <cell r="D77">
            <v>0.42</v>
          </cell>
          <cell r="E77">
            <v>3.15</v>
          </cell>
          <cell r="F77">
            <v>3.68</v>
          </cell>
          <cell r="G77">
            <v>4.62</v>
          </cell>
          <cell r="H77">
            <v>6.72</v>
          </cell>
          <cell r="I77">
            <v>13.76</v>
          </cell>
          <cell r="J77">
            <v>15.12</v>
          </cell>
          <cell r="K77">
            <v>13.02</v>
          </cell>
          <cell r="L77">
            <v>11.66</v>
          </cell>
          <cell r="M77">
            <v>7.77</v>
          </cell>
          <cell r="N77">
            <v>5.99</v>
          </cell>
          <cell r="O77">
            <v>3.68</v>
          </cell>
        </row>
        <row r="78">
          <cell r="A78" t="str">
            <v>BGSKYN_2_ASPSR2</v>
          </cell>
          <cell r="B78" t="str">
            <v>Antelope Solar 2 San Pablo</v>
          </cell>
          <cell r="C78" t="str">
            <v>Big Creek-Ventura</v>
          </cell>
          <cell r="D78">
            <v>0.4</v>
          </cell>
          <cell r="E78">
            <v>3</v>
          </cell>
          <cell r="F78">
            <v>3.5</v>
          </cell>
          <cell r="G78">
            <v>4.4000000000000004</v>
          </cell>
          <cell r="H78">
            <v>6.4</v>
          </cell>
          <cell r="I78">
            <v>13.1</v>
          </cell>
          <cell r="J78">
            <v>14.4</v>
          </cell>
          <cell r="K78">
            <v>12.4</v>
          </cell>
          <cell r="L78">
            <v>11.1</v>
          </cell>
          <cell r="M78">
            <v>7.4</v>
          </cell>
          <cell r="N78">
            <v>5.7</v>
          </cell>
          <cell r="O78">
            <v>3.5</v>
          </cell>
        </row>
        <row r="79">
          <cell r="A79" t="str">
            <v>BGSKYN_2_ASSR3A</v>
          </cell>
          <cell r="B79" t="str">
            <v xml:space="preserve">Antelope Solar 3A </v>
          </cell>
          <cell r="C79" t="str">
            <v>Big Creek-Ventura</v>
          </cell>
          <cell r="D79">
            <v>0.06</v>
          </cell>
          <cell r="E79">
            <v>0.45</v>
          </cell>
          <cell r="F79">
            <v>0.53</v>
          </cell>
          <cell r="G79">
            <v>0.66</v>
          </cell>
          <cell r="H79">
            <v>0.96</v>
          </cell>
          <cell r="I79">
            <v>1.97</v>
          </cell>
          <cell r="J79">
            <v>2.16</v>
          </cell>
          <cell r="K79">
            <v>1.86</v>
          </cell>
          <cell r="L79">
            <v>1.67</v>
          </cell>
          <cell r="M79">
            <v>1.1100000000000001</v>
          </cell>
          <cell r="N79">
            <v>0.86</v>
          </cell>
          <cell r="O79">
            <v>0.53</v>
          </cell>
        </row>
        <row r="80">
          <cell r="A80" t="str">
            <v>BGSKYN_2_ASSR3B</v>
          </cell>
          <cell r="B80" t="str">
            <v xml:space="preserve">Antelope Solar 3B </v>
          </cell>
          <cell r="C80" t="str">
            <v>Big Creek-Ventura</v>
          </cell>
          <cell r="D80">
            <v>0.02</v>
          </cell>
          <cell r="E80">
            <v>0.15</v>
          </cell>
          <cell r="F80">
            <v>0.18</v>
          </cell>
          <cell r="G80">
            <v>0.22</v>
          </cell>
          <cell r="H80">
            <v>0.32</v>
          </cell>
          <cell r="I80">
            <v>0.66</v>
          </cell>
          <cell r="J80">
            <v>0.72</v>
          </cell>
          <cell r="K80">
            <v>0.62</v>
          </cell>
          <cell r="L80">
            <v>0.56000000000000005</v>
          </cell>
          <cell r="M80">
            <v>0.37</v>
          </cell>
          <cell r="N80">
            <v>0.28999999999999998</v>
          </cell>
          <cell r="O80">
            <v>0.18</v>
          </cell>
        </row>
        <row r="81">
          <cell r="A81" t="str">
            <v>BGSKYN_2_BS3SR3</v>
          </cell>
          <cell r="B81" t="str">
            <v>Big Sky Solar 3</v>
          </cell>
          <cell r="C81" t="str">
            <v>Big Creek-Ventura</v>
          </cell>
          <cell r="D81">
            <v>0.08</v>
          </cell>
          <cell r="E81">
            <v>0.6</v>
          </cell>
          <cell r="F81">
            <v>0.7</v>
          </cell>
          <cell r="G81">
            <v>0.88</v>
          </cell>
          <cell r="H81">
            <v>1.28</v>
          </cell>
          <cell r="I81">
            <v>2.62</v>
          </cell>
          <cell r="J81">
            <v>2.88</v>
          </cell>
          <cell r="K81">
            <v>2.48</v>
          </cell>
          <cell r="L81">
            <v>2.2200000000000002</v>
          </cell>
          <cell r="M81">
            <v>1.48</v>
          </cell>
          <cell r="N81">
            <v>1.1399999999999999</v>
          </cell>
          <cell r="O81">
            <v>0.7</v>
          </cell>
        </row>
        <row r="82">
          <cell r="A82" t="str">
            <v>BIGCRK_2_EXESWD</v>
          </cell>
          <cell r="B82" t="str">
            <v>BIG CREEK HYDRO PROJECT PSP</v>
          </cell>
          <cell r="C82" t="str">
            <v>Big Creek-Ventura</v>
          </cell>
          <cell r="D82">
            <v>467.32</v>
          </cell>
          <cell r="E82">
            <v>472.28</v>
          </cell>
          <cell r="F82">
            <v>444.6</v>
          </cell>
          <cell r="G82">
            <v>570</v>
          </cell>
          <cell r="H82">
            <v>632.20000000000005</v>
          </cell>
          <cell r="I82">
            <v>732.04</v>
          </cell>
          <cell r="J82">
            <v>702.52</v>
          </cell>
          <cell r="K82">
            <v>661.96</v>
          </cell>
          <cell r="L82">
            <v>564.04</v>
          </cell>
          <cell r="M82">
            <v>412.6</v>
          </cell>
          <cell r="N82">
            <v>407.32</v>
          </cell>
          <cell r="O82">
            <v>374.28</v>
          </cell>
        </row>
        <row r="83">
          <cell r="A83" t="str">
            <v>BIGCRK_7_DAM7</v>
          </cell>
          <cell r="B83" t="str">
            <v>DAM 7 AT BIG CREEK (FISHWATER GEN)</v>
          </cell>
          <cell r="C83" t="str">
            <v>Big Creek-Ventura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BIGCRK_7_MAMRES</v>
          </cell>
          <cell r="B84" t="str">
            <v>MAMMOTH POOL RESERVOIR (FISHWATER</v>
          </cell>
          <cell r="C84" t="str">
            <v>Big Creek-Ventura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BIGSKY_2_ASLBT2</v>
          </cell>
          <cell r="B85" t="str">
            <v>Antelope Solar 2 Luna</v>
          </cell>
          <cell r="C85" t="str">
            <v>Big Creek-Ventura</v>
          </cell>
          <cell r="D85">
            <v>100</v>
          </cell>
          <cell r="E85">
            <v>100</v>
          </cell>
          <cell r="F85">
            <v>100</v>
          </cell>
          <cell r="G85">
            <v>100</v>
          </cell>
          <cell r="H85">
            <v>100</v>
          </cell>
          <cell r="I85">
            <v>100</v>
          </cell>
          <cell r="J85">
            <v>100</v>
          </cell>
          <cell r="K85">
            <v>100</v>
          </cell>
          <cell r="L85">
            <v>100</v>
          </cell>
          <cell r="M85">
            <v>100</v>
          </cell>
          <cell r="N85">
            <v>100</v>
          </cell>
          <cell r="O85">
            <v>100</v>
          </cell>
        </row>
        <row r="86">
          <cell r="A86" t="str">
            <v>BIGSKY_2_BSKSR6</v>
          </cell>
          <cell r="B86" t="str">
            <v>Big Sky Solar 6</v>
          </cell>
          <cell r="C86" t="str">
            <v>Big Creek-Ventura</v>
          </cell>
          <cell r="D86">
            <v>0.08</v>
          </cell>
          <cell r="E86">
            <v>0.6</v>
          </cell>
          <cell r="F86">
            <v>0.7</v>
          </cell>
          <cell r="G86">
            <v>0.88</v>
          </cell>
          <cell r="H86">
            <v>1.28</v>
          </cell>
          <cell r="I86">
            <v>2.62</v>
          </cell>
          <cell r="J86">
            <v>2.88</v>
          </cell>
          <cell r="K86">
            <v>2.48</v>
          </cell>
          <cell r="L86">
            <v>2.2200000000000002</v>
          </cell>
          <cell r="M86">
            <v>1.48</v>
          </cell>
          <cell r="N86">
            <v>1.1399999999999999</v>
          </cell>
          <cell r="O86">
            <v>0.7</v>
          </cell>
        </row>
        <row r="87">
          <cell r="A87" t="str">
            <v>BIGSKY_2_BSKSR7</v>
          </cell>
          <cell r="B87" t="str">
            <v>Big Sky Solar 7</v>
          </cell>
          <cell r="C87" t="str">
            <v>Big Creek-Ventura</v>
          </cell>
          <cell r="D87">
            <v>0.08</v>
          </cell>
          <cell r="E87">
            <v>0.6</v>
          </cell>
          <cell r="F87">
            <v>0.7</v>
          </cell>
          <cell r="G87">
            <v>0.88</v>
          </cell>
          <cell r="H87">
            <v>1.28</v>
          </cell>
          <cell r="I87">
            <v>2.62</v>
          </cell>
          <cell r="J87">
            <v>2.88</v>
          </cell>
          <cell r="K87">
            <v>2.48</v>
          </cell>
          <cell r="L87">
            <v>2.2200000000000002</v>
          </cell>
          <cell r="M87">
            <v>1.48</v>
          </cell>
          <cell r="N87">
            <v>1.1399999999999999</v>
          </cell>
          <cell r="O87">
            <v>0.7</v>
          </cell>
        </row>
        <row r="88">
          <cell r="A88" t="str">
            <v>BIGSKY_2_BSKSR8</v>
          </cell>
          <cell r="B88" t="str">
            <v>Big Sky Solar 8</v>
          </cell>
          <cell r="C88" t="str">
            <v>Big Creek-Ventura</v>
          </cell>
          <cell r="D88">
            <v>0.08</v>
          </cell>
          <cell r="E88">
            <v>0.6</v>
          </cell>
          <cell r="F88">
            <v>0.7</v>
          </cell>
          <cell r="G88">
            <v>0.88</v>
          </cell>
          <cell r="H88">
            <v>1.28</v>
          </cell>
          <cell r="I88">
            <v>2.62</v>
          </cell>
          <cell r="J88">
            <v>2.88</v>
          </cell>
          <cell r="K88">
            <v>2.48</v>
          </cell>
          <cell r="L88">
            <v>2.2200000000000002</v>
          </cell>
          <cell r="M88">
            <v>1.48</v>
          </cell>
          <cell r="N88">
            <v>1.1399999999999999</v>
          </cell>
          <cell r="O88">
            <v>0.7</v>
          </cell>
        </row>
        <row r="89">
          <cell r="A89" t="str">
            <v>BIGSKY_2_SOLAR1</v>
          </cell>
          <cell r="B89" t="str">
            <v xml:space="preserve">Antelope Big Sky Ranch </v>
          </cell>
          <cell r="C89" t="str">
            <v>Big Creek-Ventura</v>
          </cell>
          <cell r="D89">
            <v>0.08</v>
          </cell>
          <cell r="E89">
            <v>0.6</v>
          </cell>
          <cell r="F89">
            <v>0.7</v>
          </cell>
          <cell r="G89">
            <v>0.88</v>
          </cell>
          <cell r="H89">
            <v>1.28</v>
          </cell>
          <cell r="I89">
            <v>2.62</v>
          </cell>
          <cell r="J89">
            <v>2.88</v>
          </cell>
          <cell r="K89">
            <v>2.48</v>
          </cell>
          <cell r="L89">
            <v>2.2200000000000002</v>
          </cell>
          <cell r="M89">
            <v>1.48</v>
          </cell>
          <cell r="N89">
            <v>1.1399999999999999</v>
          </cell>
          <cell r="O89">
            <v>0.7</v>
          </cell>
        </row>
        <row r="90">
          <cell r="A90" t="str">
            <v>BIGSKY_2_SOLAR2</v>
          </cell>
          <cell r="B90" t="str">
            <v>Big Sky Solar 4</v>
          </cell>
          <cell r="C90" t="str">
            <v>Big Creek-Ventura</v>
          </cell>
          <cell r="D90">
            <v>0.16</v>
          </cell>
          <cell r="E90">
            <v>1.2</v>
          </cell>
          <cell r="F90">
            <v>1.4</v>
          </cell>
          <cell r="G90">
            <v>1.76</v>
          </cell>
          <cell r="H90">
            <v>2.56</v>
          </cell>
          <cell r="I90">
            <v>5.24</v>
          </cell>
          <cell r="J90">
            <v>5.76</v>
          </cell>
          <cell r="K90">
            <v>4.96</v>
          </cell>
          <cell r="L90">
            <v>4.4400000000000004</v>
          </cell>
          <cell r="M90">
            <v>2.96</v>
          </cell>
          <cell r="N90">
            <v>2.2799999999999998</v>
          </cell>
          <cell r="O90">
            <v>1.4</v>
          </cell>
        </row>
        <row r="91">
          <cell r="A91" t="str">
            <v>BIGSKY_2_SOLAR3</v>
          </cell>
          <cell r="B91" t="str">
            <v xml:space="preserve">Big Sky Summer </v>
          </cell>
          <cell r="C91" t="str">
            <v>Big Creek-Ventura</v>
          </cell>
          <cell r="D91">
            <v>0.08</v>
          </cell>
          <cell r="E91">
            <v>0.6</v>
          </cell>
          <cell r="F91">
            <v>0.7</v>
          </cell>
          <cell r="G91">
            <v>0.88</v>
          </cell>
          <cell r="H91">
            <v>1.28</v>
          </cell>
          <cell r="I91">
            <v>2.62</v>
          </cell>
          <cell r="J91">
            <v>2.88</v>
          </cell>
          <cell r="K91">
            <v>2.48</v>
          </cell>
          <cell r="L91">
            <v>2.2200000000000002</v>
          </cell>
          <cell r="M91">
            <v>1.48</v>
          </cell>
          <cell r="N91">
            <v>1.1399999999999999</v>
          </cell>
          <cell r="O91">
            <v>0.7</v>
          </cell>
        </row>
        <row r="92">
          <cell r="A92" t="str">
            <v>BIGSKY_2_SOLAR4</v>
          </cell>
          <cell r="B92" t="str">
            <v>Western Antelope Blue Sky Ranch B</v>
          </cell>
          <cell r="C92" t="str">
            <v>Big Creek-Ventura</v>
          </cell>
          <cell r="D92">
            <v>0.08</v>
          </cell>
          <cell r="E92">
            <v>0.6</v>
          </cell>
          <cell r="F92">
            <v>0.7</v>
          </cell>
          <cell r="G92">
            <v>0.88</v>
          </cell>
          <cell r="H92">
            <v>1.28</v>
          </cell>
          <cell r="I92">
            <v>2.62</v>
          </cell>
          <cell r="J92">
            <v>2.88</v>
          </cell>
          <cell r="K92">
            <v>2.48</v>
          </cell>
          <cell r="L92">
            <v>2.2200000000000002</v>
          </cell>
          <cell r="M92">
            <v>1.48</v>
          </cell>
          <cell r="N92">
            <v>1.1399999999999999</v>
          </cell>
          <cell r="O92">
            <v>0.7</v>
          </cell>
        </row>
        <row r="93">
          <cell r="A93" t="str">
            <v>BIGSKY_2_SOLAR5</v>
          </cell>
          <cell r="B93" t="str">
            <v>Big Sky Solar 2</v>
          </cell>
          <cell r="C93" t="str">
            <v>Big Creek-Ventura</v>
          </cell>
          <cell r="D93">
            <v>0.02</v>
          </cell>
          <cell r="E93">
            <v>0.15</v>
          </cell>
          <cell r="F93">
            <v>0.18</v>
          </cell>
          <cell r="G93">
            <v>0.22</v>
          </cell>
          <cell r="H93">
            <v>0.32</v>
          </cell>
          <cell r="I93">
            <v>0.66</v>
          </cell>
          <cell r="J93">
            <v>0.72</v>
          </cell>
          <cell r="K93">
            <v>0.62</v>
          </cell>
          <cell r="L93">
            <v>0.56000000000000005</v>
          </cell>
          <cell r="M93">
            <v>0.37</v>
          </cell>
          <cell r="N93">
            <v>0.28999999999999998</v>
          </cell>
          <cell r="O93">
            <v>0.18</v>
          </cell>
        </row>
        <row r="94">
          <cell r="A94" t="str">
            <v>BIGSKY_2_SOLAR6</v>
          </cell>
          <cell r="B94" t="str">
            <v>Solverde 1</v>
          </cell>
          <cell r="C94" t="str">
            <v>Big Creek-Ventura</v>
          </cell>
          <cell r="D94">
            <v>0.34</v>
          </cell>
          <cell r="E94">
            <v>2.5499999999999998</v>
          </cell>
          <cell r="F94">
            <v>2.98</v>
          </cell>
          <cell r="G94">
            <v>3.74</v>
          </cell>
          <cell r="H94">
            <v>5.44</v>
          </cell>
          <cell r="I94">
            <v>11.14</v>
          </cell>
          <cell r="J94">
            <v>12.24</v>
          </cell>
          <cell r="K94">
            <v>10.54</v>
          </cell>
          <cell r="L94">
            <v>9.44</v>
          </cell>
          <cell r="M94">
            <v>6.29</v>
          </cell>
          <cell r="N94">
            <v>4.8499999999999996</v>
          </cell>
          <cell r="O94">
            <v>2.98</v>
          </cell>
        </row>
        <row r="95">
          <cell r="A95" t="str">
            <v>BIGSKY_2_SOLAR7</v>
          </cell>
          <cell r="B95" t="str">
            <v>Big Sky Solar 1</v>
          </cell>
          <cell r="C95" t="str">
            <v>Big Creek-Ventura</v>
          </cell>
          <cell r="D95">
            <v>0.2</v>
          </cell>
          <cell r="E95">
            <v>1.5</v>
          </cell>
          <cell r="F95">
            <v>1.75</v>
          </cell>
          <cell r="G95">
            <v>2.2000000000000002</v>
          </cell>
          <cell r="H95">
            <v>3.2</v>
          </cell>
          <cell r="I95">
            <v>6.55</v>
          </cell>
          <cell r="J95">
            <v>7.2</v>
          </cell>
          <cell r="K95">
            <v>6.2</v>
          </cell>
          <cell r="L95">
            <v>5.55</v>
          </cell>
          <cell r="M95">
            <v>3.7</v>
          </cell>
          <cell r="N95">
            <v>2.85</v>
          </cell>
          <cell r="O95">
            <v>1.75</v>
          </cell>
        </row>
        <row r="96">
          <cell r="A96" t="str">
            <v>BIOMAS_1_UNIT 1</v>
          </cell>
          <cell r="B96" t="str">
            <v>WOODLAND BIOMASS</v>
          </cell>
          <cell r="C96" t="str">
            <v>Sierra</v>
          </cell>
          <cell r="D96">
            <v>15.64</v>
          </cell>
          <cell r="E96">
            <v>15.55</v>
          </cell>
          <cell r="F96">
            <v>7.99</v>
          </cell>
          <cell r="G96">
            <v>7.79</v>
          </cell>
          <cell r="H96">
            <v>8</v>
          </cell>
          <cell r="I96">
            <v>8.27</v>
          </cell>
          <cell r="J96">
            <v>8.16</v>
          </cell>
          <cell r="K96">
            <v>7.88</v>
          </cell>
          <cell r="L96">
            <v>15.1</v>
          </cell>
          <cell r="M96">
            <v>7.75</v>
          </cell>
          <cell r="N96">
            <v>11.97</v>
          </cell>
          <cell r="O96">
            <v>15.52</v>
          </cell>
        </row>
        <row r="97">
          <cell r="A97" t="str">
            <v>BISHOP_1_ALAMO</v>
          </cell>
          <cell r="B97" t="str">
            <v>BISHOP CREEK PLANT 2  AND  6</v>
          </cell>
          <cell r="C97" t="str">
            <v>CAISO System</v>
          </cell>
          <cell r="D97">
            <v>3.71</v>
          </cell>
          <cell r="E97">
            <v>3.51</v>
          </cell>
          <cell r="F97">
            <v>4.66</v>
          </cell>
          <cell r="G97">
            <v>6.84</v>
          </cell>
          <cell r="H97">
            <v>9.65</v>
          </cell>
          <cell r="I97">
            <v>9.59</v>
          </cell>
          <cell r="J97">
            <v>8.6300000000000008</v>
          </cell>
          <cell r="K97">
            <v>8</v>
          </cell>
          <cell r="L97">
            <v>5.55</v>
          </cell>
          <cell r="M97">
            <v>4.41</v>
          </cell>
          <cell r="N97">
            <v>3.3</v>
          </cell>
          <cell r="O97">
            <v>2.87</v>
          </cell>
        </row>
        <row r="98">
          <cell r="A98" t="str">
            <v>BISHOP_1_UNITS</v>
          </cell>
          <cell r="B98" t="str">
            <v>BISHOP CREEK PLANT 3  AND  4</v>
          </cell>
          <cell r="C98" t="str">
            <v>CAISO System</v>
          </cell>
          <cell r="D98">
            <v>5.76</v>
          </cell>
          <cell r="E98">
            <v>4.79</v>
          </cell>
          <cell r="F98">
            <v>2.68</v>
          </cell>
          <cell r="G98">
            <v>8.9600000000000009</v>
          </cell>
          <cell r="H98">
            <v>13.02</v>
          </cell>
          <cell r="I98">
            <v>13.39</v>
          </cell>
          <cell r="J98">
            <v>11.45</v>
          </cell>
          <cell r="K98">
            <v>10.9</v>
          </cell>
          <cell r="L98">
            <v>7.52</v>
          </cell>
          <cell r="M98">
            <v>6.42</v>
          </cell>
          <cell r="N98">
            <v>5.59</v>
          </cell>
          <cell r="O98">
            <v>5.53</v>
          </cell>
        </row>
        <row r="99">
          <cell r="A99" t="str">
            <v>BKRFLD_2_SOLAR1</v>
          </cell>
          <cell r="B99" t="str">
            <v>Bakersfield 111</v>
          </cell>
          <cell r="C99" t="str">
            <v>Kern</v>
          </cell>
          <cell r="D99">
            <v>0.01</v>
          </cell>
          <cell r="E99">
            <v>0.04</v>
          </cell>
          <cell r="F99">
            <v>0.05</v>
          </cell>
          <cell r="G99">
            <v>0.06</v>
          </cell>
          <cell r="H99">
            <v>0.09</v>
          </cell>
          <cell r="I99">
            <v>0.18</v>
          </cell>
          <cell r="J99">
            <v>0.2</v>
          </cell>
          <cell r="K99">
            <v>0.17</v>
          </cell>
          <cell r="L99">
            <v>0.15</v>
          </cell>
          <cell r="M99">
            <v>0.1</v>
          </cell>
          <cell r="N99">
            <v>0.08</v>
          </cell>
          <cell r="O99">
            <v>0.05</v>
          </cell>
        </row>
        <row r="100">
          <cell r="A100" t="str">
            <v>BLACK_7_UNIT 1</v>
          </cell>
          <cell r="B100" t="str">
            <v>JAMES B. BLACK 1</v>
          </cell>
          <cell r="C100" t="str">
            <v>CAISO System</v>
          </cell>
          <cell r="D100">
            <v>84.1</v>
          </cell>
          <cell r="E100">
            <v>84</v>
          </cell>
          <cell r="F100">
            <v>82.4</v>
          </cell>
          <cell r="G100">
            <v>82</v>
          </cell>
          <cell r="H100">
            <v>84</v>
          </cell>
          <cell r="I100">
            <v>84</v>
          </cell>
          <cell r="J100">
            <v>84</v>
          </cell>
          <cell r="K100">
            <v>84.4</v>
          </cell>
          <cell r="L100">
            <v>68</v>
          </cell>
          <cell r="M100">
            <v>68</v>
          </cell>
          <cell r="N100">
            <v>84.4</v>
          </cell>
          <cell r="O100">
            <v>84.4</v>
          </cell>
        </row>
        <row r="101">
          <cell r="A101" t="str">
            <v>BLACK_7_UNIT 2</v>
          </cell>
          <cell r="B101" t="str">
            <v>JAMES B. BLACK 2</v>
          </cell>
          <cell r="C101" t="str">
            <v>CAISO System</v>
          </cell>
          <cell r="D101">
            <v>83.3</v>
          </cell>
          <cell r="E101">
            <v>83.28</v>
          </cell>
          <cell r="F101">
            <v>82.48</v>
          </cell>
          <cell r="G101">
            <v>79.760000000000005</v>
          </cell>
          <cell r="H101">
            <v>83.28</v>
          </cell>
          <cell r="I101">
            <v>83.28</v>
          </cell>
          <cell r="J101">
            <v>83.28</v>
          </cell>
          <cell r="K101">
            <v>83.28</v>
          </cell>
          <cell r="L101">
            <v>81.28</v>
          </cell>
          <cell r="M101">
            <v>67.28</v>
          </cell>
          <cell r="N101">
            <v>83.88</v>
          </cell>
          <cell r="O101">
            <v>83.88</v>
          </cell>
        </row>
        <row r="102">
          <cell r="A102" t="str">
            <v>BLAST_1_WIND</v>
          </cell>
          <cell r="B102" t="str">
            <v>Mountain View IV Wind</v>
          </cell>
          <cell r="C102" t="str">
            <v>LA Basin</v>
          </cell>
          <cell r="D102">
            <v>8.6583002237445239</v>
          </cell>
          <cell r="E102">
            <v>9.2087020024610489</v>
          </cell>
          <cell r="F102">
            <v>8.0912901438256686</v>
          </cell>
          <cell r="G102">
            <v>7.7521337542114086</v>
          </cell>
          <cell r="H102">
            <v>8.2431617892839988</v>
          </cell>
          <cell r="I102">
            <v>7.5558319175379909</v>
          </cell>
          <cell r="J102">
            <v>7.0199955974191726</v>
          </cell>
          <cell r="K102">
            <v>5.3340928393547378</v>
          </cell>
          <cell r="L102">
            <v>5.5102687924320186</v>
          </cell>
          <cell r="M102">
            <v>5.1118150638325313</v>
          </cell>
          <cell r="N102">
            <v>6.8891076865099388</v>
          </cell>
          <cell r="O102">
            <v>8.3450014183674313</v>
          </cell>
        </row>
        <row r="103">
          <cell r="A103" t="str">
            <v>BLCKBT_2_STONEY</v>
          </cell>
          <cell r="B103" t="str">
            <v>BLACK BUTTE HYDRO</v>
          </cell>
          <cell r="C103" t="str">
            <v>CAISO System</v>
          </cell>
          <cell r="D103">
            <v>2.1800000000000002</v>
          </cell>
          <cell r="E103">
            <v>1.97</v>
          </cell>
          <cell r="F103">
            <v>0.84</v>
          </cell>
          <cell r="G103">
            <v>1.1200000000000001</v>
          </cell>
          <cell r="H103">
            <v>0.86</v>
          </cell>
          <cell r="I103">
            <v>0.98</v>
          </cell>
          <cell r="J103">
            <v>0.98</v>
          </cell>
          <cell r="K103">
            <v>0.92</v>
          </cell>
          <cell r="L103">
            <v>0.64</v>
          </cell>
          <cell r="M103">
            <v>0.66</v>
          </cell>
          <cell r="N103">
            <v>0</v>
          </cell>
          <cell r="O103">
            <v>3.24</v>
          </cell>
        </row>
        <row r="104">
          <cell r="A104" t="str">
            <v>BLCKWL_6_SOLAR1</v>
          </cell>
          <cell r="B104" t="str">
            <v>Blackwell Solar</v>
          </cell>
          <cell r="C104" t="str">
            <v>CAISO System</v>
          </cell>
          <cell r="D104">
            <v>0.05</v>
          </cell>
          <cell r="E104">
            <v>0.36</v>
          </cell>
          <cell r="F104">
            <v>0.42</v>
          </cell>
          <cell r="G104">
            <v>0.53</v>
          </cell>
          <cell r="H104">
            <v>0.77</v>
          </cell>
          <cell r="I104">
            <v>1.57</v>
          </cell>
          <cell r="J104">
            <v>1.73</v>
          </cell>
          <cell r="K104">
            <v>1.49</v>
          </cell>
          <cell r="L104">
            <v>1.33</v>
          </cell>
          <cell r="M104">
            <v>0.89</v>
          </cell>
          <cell r="N104">
            <v>0.68</v>
          </cell>
          <cell r="O104">
            <v>0.42</v>
          </cell>
        </row>
        <row r="105">
          <cell r="A105" t="str">
            <v>BLKCRK_2_GMCBT1</v>
          </cell>
          <cell r="B105" t="str">
            <v>Genesis McCoy BESS</v>
          </cell>
          <cell r="C105" t="str">
            <v>CAISO System</v>
          </cell>
          <cell r="D105">
            <v>230</v>
          </cell>
          <cell r="E105">
            <v>230</v>
          </cell>
          <cell r="F105">
            <v>230</v>
          </cell>
          <cell r="G105">
            <v>230</v>
          </cell>
          <cell r="H105">
            <v>230</v>
          </cell>
          <cell r="I105">
            <v>230</v>
          </cell>
          <cell r="J105">
            <v>230</v>
          </cell>
          <cell r="K105">
            <v>230</v>
          </cell>
          <cell r="L105">
            <v>230</v>
          </cell>
          <cell r="M105">
            <v>230</v>
          </cell>
          <cell r="N105">
            <v>230</v>
          </cell>
          <cell r="O105">
            <v>230</v>
          </cell>
        </row>
        <row r="106">
          <cell r="A106" t="str">
            <v>BLKCRK_2_SOLAR1</v>
          </cell>
          <cell r="B106" t="str">
            <v>McCoy Station</v>
          </cell>
          <cell r="C106" t="str">
            <v>CAISO System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 t="str">
            <v>BLKDIA_2_BDEBT1</v>
          </cell>
          <cell r="B107" t="str">
            <v xml:space="preserve">Black Diamond Energy Storage </v>
          </cell>
          <cell r="C107" t="str">
            <v>Bay Area</v>
          </cell>
          <cell r="D107">
            <v>200</v>
          </cell>
          <cell r="E107">
            <v>200</v>
          </cell>
          <cell r="F107">
            <v>200</v>
          </cell>
          <cell r="G107">
            <v>200</v>
          </cell>
          <cell r="H107">
            <v>200</v>
          </cell>
          <cell r="I107">
            <v>200</v>
          </cell>
          <cell r="J107">
            <v>200</v>
          </cell>
          <cell r="K107">
            <v>200</v>
          </cell>
          <cell r="L107">
            <v>200</v>
          </cell>
          <cell r="M107">
            <v>200</v>
          </cell>
          <cell r="N107">
            <v>200</v>
          </cell>
          <cell r="O107">
            <v>200</v>
          </cell>
        </row>
        <row r="108">
          <cell r="A108" t="str">
            <v>BLM W_2_COSBT1</v>
          </cell>
          <cell r="B108" t="str">
            <v>Coso Battery Storage</v>
          </cell>
          <cell r="C108" t="str">
            <v>CAISO System</v>
          </cell>
          <cell r="D108">
            <v>60</v>
          </cell>
          <cell r="E108">
            <v>60</v>
          </cell>
          <cell r="F108">
            <v>60</v>
          </cell>
          <cell r="G108">
            <v>60</v>
          </cell>
          <cell r="H108">
            <v>60</v>
          </cell>
          <cell r="I108">
            <v>60</v>
          </cell>
          <cell r="J108">
            <v>60</v>
          </cell>
          <cell r="K108">
            <v>60</v>
          </cell>
          <cell r="L108">
            <v>60</v>
          </cell>
          <cell r="M108">
            <v>60</v>
          </cell>
          <cell r="N108">
            <v>60</v>
          </cell>
          <cell r="O108">
            <v>60</v>
          </cell>
        </row>
        <row r="109">
          <cell r="A109" t="str">
            <v>BLM_2_UNITS</v>
          </cell>
          <cell r="B109" t="str">
            <v>BLM EAST Facility</v>
          </cell>
          <cell r="C109" t="str">
            <v>CAISO System</v>
          </cell>
          <cell r="D109">
            <v>47</v>
          </cell>
          <cell r="E109">
            <v>47</v>
          </cell>
          <cell r="F109">
            <v>47</v>
          </cell>
          <cell r="G109">
            <v>47</v>
          </cell>
          <cell r="H109">
            <v>47</v>
          </cell>
          <cell r="I109">
            <v>47</v>
          </cell>
          <cell r="J109">
            <v>47</v>
          </cell>
          <cell r="K109">
            <v>47</v>
          </cell>
          <cell r="L109">
            <v>47</v>
          </cell>
          <cell r="M109">
            <v>47</v>
          </cell>
          <cell r="N109">
            <v>47</v>
          </cell>
          <cell r="O109">
            <v>47</v>
          </cell>
        </row>
        <row r="110">
          <cell r="A110" t="str">
            <v>BLYTHE_1_SOLAR1</v>
          </cell>
          <cell r="B110" t="str">
            <v>Blythe Solar 1 Project</v>
          </cell>
          <cell r="C110" t="str">
            <v>CAISO System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BLYTHE_1_SOLAR2</v>
          </cell>
          <cell r="B111" t="str">
            <v>Blythe Green 1</v>
          </cell>
          <cell r="C111" t="str">
            <v>CAISO System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 t="str">
            <v>BNNIEN_7_ALTAPH</v>
          </cell>
          <cell r="B112" t="str">
            <v>ALTA POWER HOUSE</v>
          </cell>
          <cell r="C112" t="str">
            <v>Sierra</v>
          </cell>
          <cell r="D112">
            <v>0.32</v>
          </cell>
          <cell r="E112">
            <v>0.28999999999999998</v>
          </cell>
          <cell r="F112">
            <v>0.28999999999999998</v>
          </cell>
          <cell r="G112">
            <v>0.28000000000000003</v>
          </cell>
          <cell r="H112">
            <v>0.15</v>
          </cell>
          <cell r="I112">
            <v>0.42</v>
          </cell>
          <cell r="J112">
            <v>0.53</v>
          </cell>
          <cell r="K112">
            <v>0.66</v>
          </cell>
          <cell r="L112">
            <v>0.35</v>
          </cell>
          <cell r="M112">
            <v>0.41</v>
          </cell>
          <cell r="N112">
            <v>0.41</v>
          </cell>
          <cell r="O112">
            <v>0.28999999999999998</v>
          </cell>
        </row>
        <row r="113">
          <cell r="A113" t="str">
            <v>BOGUE_1_UNITA1</v>
          </cell>
          <cell r="B113" t="str">
            <v>Feather River Energy Center, Unit #1</v>
          </cell>
          <cell r="C113" t="str">
            <v>Sierra</v>
          </cell>
          <cell r="D113">
            <v>47.38</v>
          </cell>
          <cell r="E113">
            <v>47.38</v>
          </cell>
          <cell r="F113">
            <v>47.38</v>
          </cell>
          <cell r="G113">
            <v>47.38</v>
          </cell>
          <cell r="H113">
            <v>47.38</v>
          </cell>
          <cell r="I113">
            <v>47.38</v>
          </cell>
          <cell r="J113">
            <v>47.38</v>
          </cell>
          <cell r="K113">
            <v>47.38</v>
          </cell>
          <cell r="L113">
            <v>47.38</v>
          </cell>
          <cell r="M113">
            <v>47.38</v>
          </cell>
          <cell r="N113">
            <v>47.38</v>
          </cell>
          <cell r="O113">
            <v>47.38</v>
          </cell>
        </row>
        <row r="114">
          <cell r="A114" t="str">
            <v>BORDER_6_UNITA1</v>
          </cell>
          <cell r="B114" t="str">
            <v>CalPeak Power Border Unit 1</v>
          </cell>
          <cell r="C114" t="str">
            <v>San Diego-IV</v>
          </cell>
          <cell r="D114">
            <v>51.25</v>
          </cell>
          <cell r="E114">
            <v>51.25</v>
          </cell>
          <cell r="F114">
            <v>51.25</v>
          </cell>
          <cell r="G114">
            <v>51.25</v>
          </cell>
          <cell r="H114">
            <v>51.25</v>
          </cell>
          <cell r="I114">
            <v>51.25</v>
          </cell>
          <cell r="J114">
            <v>51.25</v>
          </cell>
          <cell r="K114">
            <v>51.25</v>
          </cell>
          <cell r="L114">
            <v>51.25</v>
          </cell>
          <cell r="M114">
            <v>51.25</v>
          </cell>
          <cell r="N114">
            <v>51.25</v>
          </cell>
          <cell r="O114">
            <v>51.25</v>
          </cell>
        </row>
        <row r="115">
          <cell r="A115" t="str">
            <v>BOWMN_6_HYDRO</v>
          </cell>
          <cell r="B115" t="str">
            <v>NID Hydro Bowman Powerhouse</v>
          </cell>
          <cell r="C115" t="str">
            <v>Sierra</v>
          </cell>
          <cell r="D115">
            <v>0.2</v>
          </cell>
          <cell r="E115">
            <v>0.1</v>
          </cell>
          <cell r="F115">
            <v>0.71</v>
          </cell>
          <cell r="G115">
            <v>1.17</v>
          </cell>
          <cell r="H115">
            <v>2.0099999999999998</v>
          </cell>
          <cell r="I115">
            <v>1.32</v>
          </cell>
          <cell r="J115">
            <v>2.2200000000000002</v>
          </cell>
          <cell r="K115">
            <v>2.0299999999999998</v>
          </cell>
          <cell r="L115">
            <v>1.54</v>
          </cell>
          <cell r="M115">
            <v>0.98</v>
          </cell>
          <cell r="N115">
            <v>0.4</v>
          </cell>
          <cell r="O115">
            <v>0.22</v>
          </cell>
        </row>
        <row r="116">
          <cell r="A116" t="str">
            <v>BRDGVL_7_BAKER</v>
          </cell>
          <cell r="B116" t="str">
            <v>Baker Station Hydro</v>
          </cell>
          <cell r="C116" t="str">
            <v>Humboldt</v>
          </cell>
          <cell r="D116">
            <v>0.76</v>
          </cell>
          <cell r="E116">
            <v>0.6</v>
          </cell>
          <cell r="F116">
            <v>0.36</v>
          </cell>
          <cell r="G116">
            <v>0.16</v>
          </cell>
          <cell r="H116">
            <v>7.0000000000000007E-2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0.01</v>
          </cell>
          <cell r="N116">
            <v>0</v>
          </cell>
          <cell r="O116">
            <v>0.15</v>
          </cell>
        </row>
        <row r="117">
          <cell r="A117" t="str">
            <v>BRDSLD_2_HIWIND</v>
          </cell>
          <cell r="B117" t="str">
            <v>High Winds Energy Center</v>
          </cell>
          <cell r="C117" t="str">
            <v>Bay Area</v>
          </cell>
          <cell r="D117">
            <v>53.195536374658957</v>
          </cell>
          <cell r="E117">
            <v>57.074514521849608</v>
          </cell>
          <cell r="F117">
            <v>50.904731074560381</v>
          </cell>
          <cell r="G117">
            <v>53.777512982205501</v>
          </cell>
          <cell r="H117">
            <v>55.635458463193309</v>
          </cell>
          <cell r="I117">
            <v>41.040673721440371</v>
          </cell>
          <cell r="J117">
            <v>36.500263752462608</v>
          </cell>
          <cell r="K117">
            <v>34.281266049777209</v>
          </cell>
          <cell r="L117">
            <v>35.196600769762483</v>
          </cell>
          <cell r="M117">
            <v>29.494888401705328</v>
          </cell>
          <cell r="N117">
            <v>37.262883906711217</v>
          </cell>
          <cell r="O117">
            <v>47.629604317861734</v>
          </cell>
        </row>
        <row r="118">
          <cell r="A118" t="str">
            <v>BRDSLD_2_MTZUM2</v>
          </cell>
          <cell r="B118" t="str">
            <v>NextEra Energy Montezuma Wind II</v>
          </cell>
          <cell r="C118" t="str">
            <v>Bay Area</v>
          </cell>
          <cell r="D118">
            <v>25.678339163569945</v>
          </cell>
          <cell r="E118">
            <v>27.5507841704237</v>
          </cell>
          <cell r="F118">
            <v>24.572530679201371</v>
          </cell>
          <cell r="G118">
            <v>25.959268612397967</v>
          </cell>
          <cell r="H118">
            <v>26.85612871494887</v>
          </cell>
          <cell r="I118">
            <v>19.810991882818747</v>
          </cell>
          <cell r="J118">
            <v>17.619263120015901</v>
          </cell>
          <cell r="K118">
            <v>16.548117315386282</v>
          </cell>
          <cell r="L118">
            <v>16.989964075280408</v>
          </cell>
          <cell r="M118">
            <v>14.237656006255289</v>
          </cell>
          <cell r="N118">
            <v>17.987392108054426</v>
          </cell>
          <cell r="O118">
            <v>22.991574429980169</v>
          </cell>
        </row>
        <row r="119">
          <cell r="A119" t="str">
            <v>BRDSLD_2_MTZUMA</v>
          </cell>
          <cell r="B119" t="str">
            <v>FPL Energy Montezuma Wind</v>
          </cell>
          <cell r="C119" t="str">
            <v>Bay Area</v>
          </cell>
          <cell r="D119">
            <v>12.083924312268209</v>
          </cell>
          <cell r="E119">
            <v>12.9650749037288</v>
          </cell>
          <cell r="F119">
            <v>11.563543849035941</v>
          </cell>
          <cell r="G119">
            <v>12.216126405834338</v>
          </cell>
          <cell r="H119">
            <v>12.638178218799469</v>
          </cell>
          <cell r="I119">
            <v>9.3228197095617649</v>
          </cell>
          <cell r="J119">
            <v>8.2914179388310121</v>
          </cell>
          <cell r="K119">
            <v>7.7873493248876624</v>
          </cell>
          <cell r="L119">
            <v>7.9952772118966635</v>
          </cell>
          <cell r="M119">
            <v>6.7000734147083723</v>
          </cell>
          <cell r="N119">
            <v>8.4646551096726714</v>
          </cell>
          <cell r="O119">
            <v>10.819564437637728</v>
          </cell>
        </row>
        <row r="120">
          <cell r="A120" t="str">
            <v>BRDSLD_2_SHILO1</v>
          </cell>
          <cell r="B120" t="str">
            <v>Shiloh I Wind Project</v>
          </cell>
          <cell r="C120" t="str">
            <v>Bay Area</v>
          </cell>
          <cell r="D120">
            <v>49.255126272832371</v>
          </cell>
          <cell r="E120">
            <v>52.846772705416299</v>
          </cell>
          <cell r="F120">
            <v>47.134010254222581</v>
          </cell>
          <cell r="G120">
            <v>49.793993502042134</v>
          </cell>
          <cell r="H120">
            <v>51.514313391845654</v>
          </cell>
          <cell r="I120">
            <v>38.00062381614849</v>
          </cell>
          <cell r="J120">
            <v>33.796540511539447</v>
          </cell>
          <cell r="K120">
            <v>31.741913009052968</v>
          </cell>
          <cell r="L120">
            <v>32.589445157187484</v>
          </cell>
          <cell r="M120">
            <v>27.310081853430862</v>
          </cell>
          <cell r="N120">
            <v>34.502670283991868</v>
          </cell>
          <cell r="O120">
            <v>44.101485479501605</v>
          </cell>
        </row>
        <row r="121">
          <cell r="A121" t="str">
            <v>BRDSLD_2_SHILO2</v>
          </cell>
          <cell r="B121" t="str">
            <v>SHILOH WIND PROJECT 2</v>
          </cell>
          <cell r="C121" t="str">
            <v>Bay Area</v>
          </cell>
          <cell r="D121">
            <v>49.255126272832371</v>
          </cell>
          <cell r="E121">
            <v>52.846772705416299</v>
          </cell>
          <cell r="F121">
            <v>47.134010254222581</v>
          </cell>
          <cell r="G121">
            <v>49.793993502042134</v>
          </cell>
          <cell r="H121">
            <v>51.514313391845654</v>
          </cell>
          <cell r="I121">
            <v>38.00062381614849</v>
          </cell>
          <cell r="J121">
            <v>33.796540511539447</v>
          </cell>
          <cell r="K121">
            <v>31.741913009052968</v>
          </cell>
          <cell r="L121">
            <v>32.589445157187484</v>
          </cell>
          <cell r="M121">
            <v>27.310081853430862</v>
          </cell>
          <cell r="N121">
            <v>34.502670283991868</v>
          </cell>
          <cell r="O121">
            <v>44.101485479501605</v>
          </cell>
        </row>
        <row r="122">
          <cell r="A122" t="str">
            <v>BRDSLD_2_SHLO3A</v>
          </cell>
          <cell r="B122" t="str">
            <v>Shiloh III Wind Project, LLC</v>
          </cell>
          <cell r="C122" t="str">
            <v>Bay Area</v>
          </cell>
          <cell r="D122">
            <v>33.657669619768789</v>
          </cell>
          <cell r="E122">
            <v>36.111961348701136</v>
          </cell>
          <cell r="F122">
            <v>32.20824034038543</v>
          </cell>
          <cell r="G122">
            <v>34.025895559728788</v>
          </cell>
          <cell r="H122">
            <v>35.201447484427867</v>
          </cell>
          <cell r="I122">
            <v>25.967092941034803</v>
          </cell>
          <cell r="J122">
            <v>23.094302682885292</v>
          </cell>
          <cell r="K122">
            <v>21.690307222852862</v>
          </cell>
          <cell r="L122">
            <v>22.269454190744781</v>
          </cell>
          <cell r="M122">
            <v>18.661889266511089</v>
          </cell>
          <cell r="N122">
            <v>23.576824694061109</v>
          </cell>
          <cell r="O122">
            <v>30.13601507765943</v>
          </cell>
        </row>
        <row r="123">
          <cell r="A123" t="str">
            <v>BRDSLD_2_SHLO3B</v>
          </cell>
          <cell r="B123" t="str">
            <v>Shiloh IV Wind Project</v>
          </cell>
          <cell r="C123" t="str">
            <v>Bay Area</v>
          </cell>
          <cell r="D123">
            <v>32.836750848554914</v>
          </cell>
          <cell r="E123">
            <v>35.231181803610866</v>
          </cell>
          <cell r="F123">
            <v>31.422673502815051</v>
          </cell>
          <cell r="G123">
            <v>33.19599566802809</v>
          </cell>
          <cell r="H123">
            <v>34.342875594563772</v>
          </cell>
          <cell r="I123">
            <v>25.33374921076566</v>
          </cell>
          <cell r="J123">
            <v>22.531027007692966</v>
          </cell>
          <cell r="K123">
            <v>21.161275339368647</v>
          </cell>
          <cell r="L123">
            <v>21.726296771458323</v>
          </cell>
          <cell r="M123">
            <v>18.206721235620574</v>
          </cell>
          <cell r="N123">
            <v>23.00178018932791</v>
          </cell>
          <cell r="O123">
            <v>29.400990319667734</v>
          </cell>
        </row>
        <row r="124">
          <cell r="A124" t="str">
            <v>BREGGO_6_DEGRSL</v>
          </cell>
          <cell r="B124" t="str">
            <v>Desert Green Solar Farm</v>
          </cell>
          <cell r="C124" t="str">
            <v>San Diego-IV</v>
          </cell>
          <cell r="D124">
            <v>0.03</v>
          </cell>
          <cell r="E124">
            <v>0.19</v>
          </cell>
          <cell r="F124">
            <v>0.22</v>
          </cell>
          <cell r="G124">
            <v>0.28000000000000003</v>
          </cell>
          <cell r="H124">
            <v>0.4</v>
          </cell>
          <cell r="I124">
            <v>0.83</v>
          </cell>
          <cell r="J124">
            <v>0.91</v>
          </cell>
          <cell r="K124">
            <v>0.78</v>
          </cell>
          <cell r="L124">
            <v>0.7</v>
          </cell>
          <cell r="M124">
            <v>0.47</v>
          </cell>
          <cell r="N124">
            <v>0.36</v>
          </cell>
          <cell r="O124">
            <v>0.22</v>
          </cell>
        </row>
        <row r="125">
          <cell r="A125" t="str">
            <v>BREGGO_6_SOLAR</v>
          </cell>
          <cell r="B125" t="str">
            <v>NRG Borrego Solar One</v>
          </cell>
          <cell r="C125" t="str">
            <v>San Diego-IV</v>
          </cell>
          <cell r="D125">
            <v>0.1</v>
          </cell>
          <cell r="E125">
            <v>0.78</v>
          </cell>
          <cell r="F125">
            <v>0.91</v>
          </cell>
          <cell r="G125">
            <v>1.1399999999999999</v>
          </cell>
          <cell r="H125">
            <v>1.66</v>
          </cell>
          <cell r="I125">
            <v>3.41</v>
          </cell>
          <cell r="J125">
            <v>3.74</v>
          </cell>
          <cell r="K125">
            <v>3.22</v>
          </cell>
          <cell r="L125">
            <v>2.89</v>
          </cell>
          <cell r="M125">
            <v>1.92</v>
          </cell>
          <cell r="N125">
            <v>1.48</v>
          </cell>
          <cell r="O125">
            <v>0.91</v>
          </cell>
        </row>
        <row r="126">
          <cell r="A126" t="str">
            <v>BRODIE_2_WIND</v>
          </cell>
          <cell r="B126" t="str">
            <v>Coram Brodie Wind Project</v>
          </cell>
          <cell r="C126" t="str">
            <v>CAISO System</v>
          </cell>
          <cell r="D126">
            <v>18.023400465753909</v>
          </cell>
          <cell r="E126">
            <v>19.169134780633204</v>
          </cell>
          <cell r="F126">
            <v>16.843093768779966</v>
          </cell>
          <cell r="G126">
            <v>16.137094753664563</v>
          </cell>
          <cell r="H126">
            <v>17.159234745040163</v>
          </cell>
          <cell r="I126">
            <v>15.728466440589287</v>
          </cell>
          <cell r="J126">
            <v>14.613052059933787</v>
          </cell>
          <cell r="K126">
            <v>11.103621828860883</v>
          </cell>
          <cell r="L126">
            <v>11.470355445470732</v>
          </cell>
          <cell r="M126">
            <v>10.640921153284044</v>
          </cell>
          <cell r="N126">
            <v>14.340591510694159</v>
          </cell>
          <cell r="O126">
            <v>17.371227442315877</v>
          </cell>
        </row>
        <row r="127">
          <cell r="A127" t="str">
            <v>BUCKBL_2_PL1X3</v>
          </cell>
          <cell r="B127" t="str">
            <v>Blythe Energy Center</v>
          </cell>
          <cell r="C127" t="str">
            <v>CAISO System</v>
          </cell>
          <cell r="D127">
            <v>493.63</v>
          </cell>
          <cell r="E127">
            <v>493.63</v>
          </cell>
          <cell r="F127">
            <v>493.63</v>
          </cell>
          <cell r="G127">
            <v>493.63</v>
          </cell>
          <cell r="H127">
            <v>493.63</v>
          </cell>
          <cell r="I127">
            <v>493.63</v>
          </cell>
          <cell r="J127">
            <v>493.63</v>
          </cell>
          <cell r="K127">
            <v>493.63</v>
          </cell>
          <cell r="L127">
            <v>493.63</v>
          </cell>
          <cell r="M127">
            <v>493.63</v>
          </cell>
          <cell r="N127">
            <v>493.63</v>
          </cell>
          <cell r="O127">
            <v>493.63</v>
          </cell>
        </row>
        <row r="128">
          <cell r="A128" t="str">
            <v>BUCKCK_2_HYDRO</v>
          </cell>
          <cell r="B128" t="str">
            <v>Lassen Station Hydro</v>
          </cell>
          <cell r="C128" t="str">
            <v>Sierra</v>
          </cell>
          <cell r="D128">
            <v>0.11</v>
          </cell>
          <cell r="E128">
            <v>0.23</v>
          </cell>
          <cell r="F128">
            <v>0.23</v>
          </cell>
          <cell r="G128">
            <v>0.23</v>
          </cell>
          <cell r="H128">
            <v>0.23</v>
          </cell>
          <cell r="I128">
            <v>0.16</v>
          </cell>
          <cell r="J128">
            <v>0.08</v>
          </cell>
          <cell r="K128">
            <v>0.08</v>
          </cell>
          <cell r="L128">
            <v>0</v>
          </cell>
          <cell r="M128">
            <v>0.02</v>
          </cell>
          <cell r="N128">
            <v>0.18</v>
          </cell>
          <cell r="O128">
            <v>0.35</v>
          </cell>
        </row>
        <row r="129">
          <cell r="A129" t="str">
            <v>BUCKCK_7_OAKFLT</v>
          </cell>
          <cell r="B129" t="str">
            <v>Oak Flat</v>
          </cell>
          <cell r="C129" t="str">
            <v>Sierra</v>
          </cell>
          <cell r="D129">
            <v>0.61</v>
          </cell>
          <cell r="E129">
            <v>0.48</v>
          </cell>
          <cell r="F129">
            <v>0.62</v>
          </cell>
          <cell r="G129">
            <v>0.67</v>
          </cell>
          <cell r="H129">
            <v>0.76</v>
          </cell>
          <cell r="I129">
            <v>0.79</v>
          </cell>
          <cell r="J129">
            <v>0.83</v>
          </cell>
          <cell r="K129">
            <v>0.56999999999999995</v>
          </cell>
          <cell r="L129">
            <v>0.4</v>
          </cell>
          <cell r="M129">
            <v>0.21</v>
          </cell>
          <cell r="N129">
            <v>0.2</v>
          </cell>
          <cell r="O129">
            <v>0.35</v>
          </cell>
        </row>
        <row r="130">
          <cell r="A130" t="str">
            <v>BUCKCK_7_PL1X2</v>
          </cell>
          <cell r="B130" t="str">
            <v>BUCKS CREEK AGGREGATE</v>
          </cell>
          <cell r="C130" t="str">
            <v>Sierra</v>
          </cell>
          <cell r="D130">
            <v>55.6</v>
          </cell>
          <cell r="E130">
            <v>50.82</v>
          </cell>
          <cell r="F130">
            <v>52.25</v>
          </cell>
          <cell r="G130">
            <v>50.8</v>
          </cell>
          <cell r="H130">
            <v>53.4</v>
          </cell>
          <cell r="I130">
            <v>50.8</v>
          </cell>
          <cell r="J130">
            <v>54.6</v>
          </cell>
          <cell r="K130">
            <v>46.8</v>
          </cell>
          <cell r="L130">
            <v>26.4</v>
          </cell>
          <cell r="M130">
            <v>26.4</v>
          </cell>
          <cell r="N130">
            <v>45.8</v>
          </cell>
          <cell r="O130">
            <v>50.8</v>
          </cell>
        </row>
        <row r="131">
          <cell r="A131" t="str">
            <v>BUCKWD_1_NPALM1</v>
          </cell>
          <cell r="B131" t="str">
            <v>North Palm Springs 1A</v>
          </cell>
          <cell r="C131" t="str">
            <v>LA Basin</v>
          </cell>
          <cell r="D131">
            <v>0.01</v>
          </cell>
          <cell r="E131">
            <v>7.0000000000000007E-2</v>
          </cell>
          <cell r="F131">
            <v>0.08</v>
          </cell>
          <cell r="G131">
            <v>0.11</v>
          </cell>
          <cell r="H131">
            <v>0.15</v>
          </cell>
          <cell r="I131">
            <v>0.31</v>
          </cell>
          <cell r="J131">
            <v>0.35</v>
          </cell>
          <cell r="K131">
            <v>0.3</v>
          </cell>
          <cell r="L131">
            <v>0.27</v>
          </cell>
          <cell r="M131">
            <v>0.18</v>
          </cell>
          <cell r="N131">
            <v>0.14000000000000001</v>
          </cell>
          <cell r="O131">
            <v>0.08</v>
          </cell>
        </row>
        <row r="132">
          <cell r="A132" t="str">
            <v>BUCKWD_1_QF</v>
          </cell>
          <cell r="B132" t="str">
            <v>Buckwind Re-powering project</v>
          </cell>
          <cell r="C132" t="str">
            <v>LA Basin</v>
          </cell>
          <cell r="D132">
            <v>2.9155500753425438</v>
          </cell>
          <cell r="E132">
            <v>3.1008894498083124</v>
          </cell>
          <cell r="F132">
            <v>2.7246181096555824</v>
          </cell>
          <cell r="G132">
            <v>2.6104123866222091</v>
          </cell>
          <cell r="H132">
            <v>2.775758561697673</v>
          </cell>
          <cell r="I132">
            <v>2.5443107477423847</v>
          </cell>
          <cell r="J132">
            <v>2.3638760685187008</v>
          </cell>
          <cell r="K132">
            <v>1.7961741193745544</v>
          </cell>
          <cell r="L132">
            <v>1.8554986750026183</v>
          </cell>
          <cell r="M132">
            <v>1.7213254806783014</v>
          </cell>
          <cell r="N132">
            <v>2.3198015679064081</v>
          </cell>
          <cell r="O132">
            <v>2.8100514980216862</v>
          </cell>
        </row>
        <row r="133">
          <cell r="A133" t="str">
            <v>BUCKWD_7_WINTCV</v>
          </cell>
          <cell r="B133" t="str">
            <v>Wintec Energy, Ltd.</v>
          </cell>
          <cell r="C133" t="str">
            <v>LA Basin</v>
          </cell>
          <cell r="D133">
            <v>0.23324400602740353</v>
          </cell>
          <cell r="E133">
            <v>0.248071155984665</v>
          </cell>
          <cell r="F133">
            <v>0.21796944877244662</v>
          </cell>
          <cell r="G133">
            <v>0.20883299092977672</v>
          </cell>
          <cell r="H133">
            <v>0.22206068493581388</v>
          </cell>
          <cell r="I133">
            <v>0.20354485981939077</v>
          </cell>
          <cell r="J133">
            <v>0.18911008548149608</v>
          </cell>
          <cell r="K133">
            <v>0.14369392954996435</v>
          </cell>
          <cell r="L133">
            <v>0.14843989400020949</v>
          </cell>
          <cell r="M133">
            <v>0.1377060384542641</v>
          </cell>
          <cell r="N133">
            <v>0.18558412543251265</v>
          </cell>
          <cell r="O133">
            <v>0.2248041198417349</v>
          </cell>
        </row>
        <row r="134">
          <cell r="A134" t="str">
            <v>BURNYF_2_UNIT 1</v>
          </cell>
          <cell r="B134" t="str">
            <v>Burney Forest Power</v>
          </cell>
          <cell r="C134" t="str">
            <v>CAISO System</v>
          </cell>
          <cell r="D134">
            <v>28.8</v>
          </cell>
          <cell r="E134">
            <v>28.75</v>
          </cell>
          <cell r="F134">
            <v>28.48</v>
          </cell>
          <cell r="G134">
            <v>28.79</v>
          </cell>
          <cell r="H134">
            <v>28.9</v>
          </cell>
          <cell r="I134">
            <v>28.82</v>
          </cell>
          <cell r="J134">
            <v>29</v>
          </cell>
          <cell r="K134">
            <v>28.65</v>
          </cell>
          <cell r="L134">
            <v>29</v>
          </cell>
          <cell r="M134">
            <v>28.57</v>
          </cell>
          <cell r="N134">
            <v>28.75</v>
          </cell>
          <cell r="O134">
            <v>28.98</v>
          </cell>
        </row>
        <row r="135">
          <cell r="A135" t="str">
            <v>BUTTVL_7_UNIT 1</v>
          </cell>
          <cell r="B135" t="str">
            <v>BUTT VALLEY HYDRO</v>
          </cell>
          <cell r="C135" t="str">
            <v>CAISO System</v>
          </cell>
          <cell r="D135">
            <v>38.799999999999997</v>
          </cell>
          <cell r="E135">
            <v>31.6</v>
          </cell>
          <cell r="F135">
            <v>28.8</v>
          </cell>
          <cell r="G135">
            <v>31.2</v>
          </cell>
          <cell r="H135">
            <v>31.6</v>
          </cell>
          <cell r="I135">
            <v>31.6</v>
          </cell>
          <cell r="J135">
            <v>38.799999999999997</v>
          </cell>
          <cell r="K135">
            <v>31.6</v>
          </cell>
          <cell r="L135">
            <v>38.799999999999997</v>
          </cell>
          <cell r="M135">
            <v>31.6</v>
          </cell>
          <cell r="N135">
            <v>31.6</v>
          </cell>
          <cell r="O135">
            <v>38.799999999999997</v>
          </cell>
        </row>
        <row r="136">
          <cell r="A136" t="str">
            <v>CABALO_2_M2BSR1</v>
          </cell>
          <cell r="B136" t="str">
            <v>Mustang 2 Barbaro Solar</v>
          </cell>
          <cell r="C136" t="str">
            <v>Fresno</v>
          </cell>
          <cell r="D136">
            <v>0.2</v>
          </cell>
          <cell r="E136">
            <v>1.5</v>
          </cell>
          <cell r="F136">
            <v>1.75</v>
          </cell>
          <cell r="G136">
            <v>2.2000000000000002</v>
          </cell>
          <cell r="H136">
            <v>3.2</v>
          </cell>
          <cell r="I136">
            <v>6.55</v>
          </cell>
          <cell r="J136">
            <v>7.2</v>
          </cell>
          <cell r="K136">
            <v>6.2</v>
          </cell>
          <cell r="L136">
            <v>5.55</v>
          </cell>
          <cell r="M136">
            <v>3.7</v>
          </cell>
          <cell r="N136">
            <v>2.85</v>
          </cell>
          <cell r="O136">
            <v>1.75</v>
          </cell>
        </row>
        <row r="137">
          <cell r="A137" t="str">
            <v>CABALO_2_M2WSR2</v>
          </cell>
          <cell r="B137" t="str">
            <v>Mustang 2 Whirlaway Solar</v>
          </cell>
          <cell r="C137" t="str">
            <v>Fresno</v>
          </cell>
          <cell r="D137">
            <v>0.4</v>
          </cell>
          <cell r="E137">
            <v>3</v>
          </cell>
          <cell r="F137">
            <v>3.5</v>
          </cell>
          <cell r="G137">
            <v>4.4000000000000004</v>
          </cell>
          <cell r="H137">
            <v>6.4</v>
          </cell>
          <cell r="I137">
            <v>13.1</v>
          </cell>
          <cell r="J137">
            <v>14.4</v>
          </cell>
          <cell r="K137">
            <v>12.4</v>
          </cell>
          <cell r="L137">
            <v>11.1</v>
          </cell>
          <cell r="M137">
            <v>7.4</v>
          </cell>
          <cell r="N137">
            <v>5.7</v>
          </cell>
          <cell r="O137">
            <v>3.5</v>
          </cell>
        </row>
        <row r="138">
          <cell r="A138" t="str">
            <v>CABZON_1_WINDA1</v>
          </cell>
          <cell r="B138" t="str">
            <v>Cabazon Wind Project</v>
          </cell>
          <cell r="C138" t="str">
            <v>LA Basin</v>
          </cell>
          <cell r="D138">
            <v>7.2447001872148062</v>
          </cell>
          <cell r="E138">
            <v>7.7052404510388364</v>
          </cell>
          <cell r="F138">
            <v>6.7702631815684171</v>
          </cell>
          <cell r="G138">
            <v>6.4864792637279134</v>
          </cell>
          <cell r="H138">
            <v>6.8973394563396724</v>
          </cell>
          <cell r="I138">
            <v>6.3222267065113797</v>
          </cell>
          <cell r="J138">
            <v>5.8738738672282871</v>
          </cell>
          <cell r="K138">
            <v>4.4632205390519228</v>
          </cell>
          <cell r="L138">
            <v>4.6106330712186274</v>
          </cell>
          <cell r="M138">
            <v>4.277233012594567</v>
          </cell>
          <cell r="N138">
            <v>5.764355411161378</v>
          </cell>
          <cell r="O138">
            <v>6.9825522072054023</v>
          </cell>
        </row>
        <row r="139">
          <cell r="A139" t="str">
            <v>CALFTN_2_CFSBT1</v>
          </cell>
          <cell r="B139" t="str">
            <v>California Flats Solar Battery</v>
          </cell>
          <cell r="C139" t="str">
            <v>CAISO System</v>
          </cell>
          <cell r="D139">
            <v>60</v>
          </cell>
          <cell r="E139">
            <v>60</v>
          </cell>
          <cell r="F139">
            <v>60</v>
          </cell>
          <cell r="G139">
            <v>60</v>
          </cell>
          <cell r="H139">
            <v>60</v>
          </cell>
          <cell r="I139">
            <v>60</v>
          </cell>
          <cell r="J139">
            <v>60</v>
          </cell>
          <cell r="K139">
            <v>60</v>
          </cell>
          <cell r="L139">
            <v>60</v>
          </cell>
          <cell r="M139">
            <v>60</v>
          </cell>
          <cell r="N139">
            <v>60</v>
          </cell>
          <cell r="O139">
            <v>60</v>
          </cell>
        </row>
        <row r="140">
          <cell r="A140" t="str">
            <v>CALFTN_2_SOLAR</v>
          </cell>
          <cell r="B140" t="str">
            <v>California Flats North</v>
          </cell>
          <cell r="C140" t="str">
            <v>CAISO System</v>
          </cell>
          <cell r="D140">
            <v>0.28999999999999998</v>
          </cell>
          <cell r="E140">
            <v>2.7</v>
          </cell>
          <cell r="F140">
            <v>3.24</v>
          </cell>
          <cell r="G140">
            <v>4.47</v>
          </cell>
          <cell r="H140">
            <v>6.71</v>
          </cell>
          <cell r="I140">
            <v>14</v>
          </cell>
          <cell r="J140">
            <v>15.36</v>
          </cell>
          <cell r="K140">
            <v>12.85</v>
          </cell>
          <cell r="L140">
            <v>10.92</v>
          </cell>
          <cell r="M140">
            <v>6.6</v>
          </cell>
          <cell r="N140">
            <v>4.4000000000000004</v>
          </cell>
          <cell r="O140">
            <v>2.04</v>
          </cell>
        </row>
        <row r="141">
          <cell r="A141" t="str">
            <v>CALFTS_2_CFSSR1</v>
          </cell>
          <cell r="B141" t="str">
            <v>California Flats Solar South</v>
          </cell>
          <cell r="C141" t="str">
            <v>CAISO System</v>
          </cell>
          <cell r="D141">
            <v>0.6</v>
          </cell>
          <cell r="E141">
            <v>4.5</v>
          </cell>
          <cell r="F141">
            <v>5.25</v>
          </cell>
          <cell r="G141">
            <v>6.6</v>
          </cell>
          <cell r="H141">
            <v>9.6</v>
          </cell>
          <cell r="I141">
            <v>19.649999999999999</v>
          </cell>
          <cell r="J141">
            <v>21.6</v>
          </cell>
          <cell r="K141">
            <v>18.600000000000001</v>
          </cell>
          <cell r="L141">
            <v>16.649999999999999</v>
          </cell>
          <cell r="M141">
            <v>11.1</v>
          </cell>
          <cell r="N141">
            <v>8.5500000000000007</v>
          </cell>
          <cell r="O141">
            <v>5.25</v>
          </cell>
        </row>
        <row r="142">
          <cell r="A142" t="str">
            <v>CALGEN_1_UNITS</v>
          </cell>
          <cell r="B142" t="str">
            <v>Coso Navy 1</v>
          </cell>
          <cell r="C142" t="str">
            <v>CAISO System</v>
          </cell>
          <cell r="D142">
            <v>80</v>
          </cell>
          <cell r="E142">
            <v>80</v>
          </cell>
          <cell r="F142">
            <v>80</v>
          </cell>
          <cell r="G142">
            <v>80</v>
          </cell>
          <cell r="H142">
            <v>80</v>
          </cell>
          <cell r="I142">
            <v>80</v>
          </cell>
          <cell r="J142">
            <v>80</v>
          </cell>
          <cell r="K142">
            <v>80</v>
          </cell>
          <cell r="L142">
            <v>80</v>
          </cell>
          <cell r="M142">
            <v>80</v>
          </cell>
          <cell r="N142">
            <v>80</v>
          </cell>
          <cell r="O142">
            <v>80</v>
          </cell>
        </row>
        <row r="143">
          <cell r="A143" t="str">
            <v>CALPIN_1_AGNEW</v>
          </cell>
          <cell r="B143" t="str">
            <v>Agnews Power Plant</v>
          </cell>
          <cell r="C143" t="str">
            <v>Bay Area</v>
          </cell>
          <cell r="D143">
            <v>28.56</v>
          </cell>
          <cell r="E143">
            <v>28.56</v>
          </cell>
          <cell r="F143">
            <v>28.56</v>
          </cell>
          <cell r="G143">
            <v>28.56</v>
          </cell>
          <cell r="H143">
            <v>28.56</v>
          </cell>
          <cell r="I143">
            <v>28.56</v>
          </cell>
          <cell r="J143">
            <v>28.56</v>
          </cell>
          <cell r="K143">
            <v>28.56</v>
          </cell>
          <cell r="L143">
            <v>28.56</v>
          </cell>
          <cell r="M143">
            <v>28.56</v>
          </cell>
          <cell r="N143">
            <v>28.56</v>
          </cell>
          <cell r="O143">
            <v>28.56</v>
          </cell>
        </row>
        <row r="144">
          <cell r="A144" t="str">
            <v>CAMCHE_1_PL1X3</v>
          </cell>
          <cell r="B144" t="str">
            <v>CAMANCHE UNITS  1, 2 &amp;  3 AGGREGATE</v>
          </cell>
          <cell r="C144" t="str">
            <v>Stockton</v>
          </cell>
          <cell r="D144">
            <v>2.4900000000000002</v>
          </cell>
          <cell r="E144">
            <v>4.6399999999999997</v>
          </cell>
          <cell r="F144">
            <v>4.84</v>
          </cell>
          <cell r="G144">
            <v>4.95</v>
          </cell>
          <cell r="H144">
            <v>5.24</v>
          </cell>
          <cell r="I144">
            <v>4.25</v>
          </cell>
          <cell r="J144">
            <v>3.62</v>
          </cell>
          <cell r="K144">
            <v>2.33</v>
          </cell>
          <cell r="L144">
            <v>1.66</v>
          </cell>
          <cell r="M144">
            <v>1.75</v>
          </cell>
          <cell r="N144">
            <v>1.41</v>
          </cell>
          <cell r="O144">
            <v>1.72</v>
          </cell>
        </row>
        <row r="145">
          <cell r="A145" t="str">
            <v>CAMLOT_2_SOLAR1</v>
          </cell>
          <cell r="B145" t="str">
            <v>Camelot</v>
          </cell>
          <cell r="C145" t="str">
            <v>CAISO System</v>
          </cell>
          <cell r="D145">
            <v>0.18</v>
          </cell>
          <cell r="E145">
            <v>1.35</v>
          </cell>
          <cell r="F145">
            <v>1.58</v>
          </cell>
          <cell r="G145">
            <v>1.98</v>
          </cell>
          <cell r="H145">
            <v>2.88</v>
          </cell>
          <cell r="I145">
            <v>5.9</v>
          </cell>
          <cell r="J145">
            <v>6.48</v>
          </cell>
          <cell r="K145">
            <v>5.58</v>
          </cell>
          <cell r="L145">
            <v>5</v>
          </cell>
          <cell r="M145">
            <v>3.33</v>
          </cell>
          <cell r="N145">
            <v>2.57</v>
          </cell>
          <cell r="O145">
            <v>1.58</v>
          </cell>
        </row>
        <row r="146">
          <cell r="A146" t="str">
            <v>CAMLOT_2_SOLAR2</v>
          </cell>
          <cell r="B146" t="str">
            <v>Columbia Two</v>
          </cell>
          <cell r="C146" t="str">
            <v>CAISO System</v>
          </cell>
          <cell r="D146">
            <v>0.06</v>
          </cell>
          <cell r="E146">
            <v>0.45</v>
          </cell>
          <cell r="F146">
            <v>0.53</v>
          </cell>
          <cell r="G146">
            <v>0.66</v>
          </cell>
          <cell r="H146">
            <v>0.96</v>
          </cell>
          <cell r="I146">
            <v>1.97</v>
          </cell>
          <cell r="J146">
            <v>2.16</v>
          </cell>
          <cell r="K146">
            <v>1.86</v>
          </cell>
          <cell r="L146">
            <v>1.67</v>
          </cell>
          <cell r="M146">
            <v>1.1100000000000001</v>
          </cell>
          <cell r="N146">
            <v>0.86</v>
          </cell>
          <cell r="O146">
            <v>0.53</v>
          </cell>
        </row>
        <row r="147">
          <cell r="A147" t="str">
            <v>CAMPFW_7_FARWST</v>
          </cell>
          <cell r="B147" t="str">
            <v>CAMP FAR WEST HYDRO</v>
          </cell>
          <cell r="C147" t="str">
            <v>Sierra</v>
          </cell>
          <cell r="D147">
            <v>0</v>
          </cell>
          <cell r="E147">
            <v>0</v>
          </cell>
          <cell r="F147">
            <v>3.28</v>
          </cell>
          <cell r="G147">
            <v>2</v>
          </cell>
          <cell r="H147">
            <v>1.06</v>
          </cell>
          <cell r="I147">
            <v>0.74</v>
          </cell>
          <cell r="J147">
            <v>3.1</v>
          </cell>
          <cell r="K147">
            <v>3.7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 t="str">
            <v>CANTUA_1_SOLAR</v>
          </cell>
          <cell r="B148" t="str">
            <v>Cantua Solar Station</v>
          </cell>
          <cell r="C148" t="str">
            <v>Fresno</v>
          </cell>
          <cell r="D148">
            <v>0.08</v>
          </cell>
          <cell r="E148">
            <v>0.6</v>
          </cell>
          <cell r="F148">
            <v>0.7</v>
          </cell>
          <cell r="G148">
            <v>0.88</v>
          </cell>
          <cell r="H148">
            <v>1.28</v>
          </cell>
          <cell r="I148">
            <v>2.62</v>
          </cell>
          <cell r="J148">
            <v>2.88</v>
          </cell>
          <cell r="K148">
            <v>2.48</v>
          </cell>
          <cell r="L148">
            <v>2.2200000000000002</v>
          </cell>
          <cell r="M148">
            <v>1.48</v>
          </cell>
          <cell r="N148">
            <v>1.1399999999999999</v>
          </cell>
          <cell r="O148">
            <v>0.7</v>
          </cell>
        </row>
        <row r="149">
          <cell r="A149" t="str">
            <v>CAPWD_1_QF</v>
          </cell>
          <cell r="B149" t="str">
            <v>Edom Hills Wind Farm</v>
          </cell>
          <cell r="C149" t="str">
            <v>LA Basin</v>
          </cell>
          <cell r="D149">
            <v>3.4544850892694994</v>
          </cell>
          <cell r="E149">
            <v>3.674084166288031</v>
          </cell>
          <cell r="F149">
            <v>3.22825963901616</v>
          </cell>
          <cell r="G149">
            <v>3.0929431611190417</v>
          </cell>
          <cell r="H149">
            <v>3.2888533261326978</v>
          </cell>
          <cell r="I149">
            <v>3.0146227344462799</v>
          </cell>
          <cell r="J149">
            <v>2.8008349781539761</v>
          </cell>
          <cell r="K149">
            <v>2.1281941838650025</v>
          </cell>
          <cell r="L149">
            <v>2.1984847937152239</v>
          </cell>
          <cell r="M149">
            <v>2.0395098877127751</v>
          </cell>
          <cell r="N149">
            <v>2.7486133728830473</v>
          </cell>
          <cell r="O149">
            <v>3.32948525977721</v>
          </cell>
        </row>
        <row r="150">
          <cell r="A150" t="str">
            <v>CARBOU_7_PL2X3</v>
          </cell>
          <cell r="B150" t="str">
            <v>CARIBOU PH 1 UNIT 2 &amp; 3 AGGREGATE</v>
          </cell>
          <cell r="C150" t="str">
            <v>CAISO System</v>
          </cell>
          <cell r="D150">
            <v>19.600000000000001</v>
          </cell>
          <cell r="E150">
            <v>1.6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22.6</v>
          </cell>
          <cell r="K150">
            <v>32.4</v>
          </cell>
          <cell r="L150">
            <v>20</v>
          </cell>
          <cell r="M150">
            <v>12.8</v>
          </cell>
          <cell r="N150">
            <v>0</v>
          </cell>
          <cell r="O150">
            <v>8</v>
          </cell>
        </row>
        <row r="151">
          <cell r="A151" t="str">
            <v>CARBOU_7_PL4X5</v>
          </cell>
          <cell r="B151" t="str">
            <v>CARIBOU PH 2 UNIT 4 &amp; 5 AGGREGATE</v>
          </cell>
          <cell r="C151" t="str">
            <v>CAISO System</v>
          </cell>
          <cell r="D151">
            <v>47.2</v>
          </cell>
          <cell r="E151">
            <v>43.2</v>
          </cell>
          <cell r="F151">
            <v>47.2</v>
          </cell>
          <cell r="G151">
            <v>16.8</v>
          </cell>
          <cell r="H151">
            <v>29.52</v>
          </cell>
          <cell r="I151">
            <v>64</v>
          </cell>
          <cell r="J151">
            <v>101.19</v>
          </cell>
          <cell r="K151">
            <v>93.2</v>
          </cell>
          <cell r="L151">
            <v>93.46</v>
          </cell>
          <cell r="M151">
            <v>80</v>
          </cell>
          <cell r="N151">
            <v>25.6</v>
          </cell>
          <cell r="O151">
            <v>43.44</v>
          </cell>
        </row>
        <row r="152">
          <cell r="A152" t="str">
            <v>CARBOU_7_UNIT 1</v>
          </cell>
          <cell r="B152" t="str">
            <v>CARIBOU PH 1 UNIT 1</v>
          </cell>
          <cell r="C152" t="str">
            <v>CAISO System</v>
          </cell>
          <cell r="D152">
            <v>19.04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8.8000000000000007</v>
          </cell>
          <cell r="K152">
            <v>19.04</v>
          </cell>
          <cell r="L152">
            <v>16.8</v>
          </cell>
          <cell r="M152">
            <v>0</v>
          </cell>
          <cell r="N152">
            <v>0</v>
          </cell>
          <cell r="O152">
            <v>0</v>
          </cell>
        </row>
        <row r="153">
          <cell r="A153" t="str">
            <v>CARLS1_2_CARCT1</v>
          </cell>
          <cell r="B153" t="str">
            <v>Carlsbad 1</v>
          </cell>
          <cell r="C153" t="str">
            <v>San Diego-IV</v>
          </cell>
          <cell r="D153">
            <v>422</v>
          </cell>
          <cell r="E153">
            <v>422</v>
          </cell>
          <cell r="F153">
            <v>422</v>
          </cell>
          <cell r="G153">
            <v>422</v>
          </cell>
          <cell r="H153">
            <v>422</v>
          </cell>
          <cell r="I153">
            <v>422</v>
          </cell>
          <cell r="J153">
            <v>422</v>
          </cell>
          <cell r="K153">
            <v>422</v>
          </cell>
          <cell r="L153">
            <v>422</v>
          </cell>
          <cell r="M153">
            <v>422</v>
          </cell>
          <cell r="N153">
            <v>422</v>
          </cell>
          <cell r="O153">
            <v>422</v>
          </cell>
        </row>
        <row r="154">
          <cell r="A154" t="str">
            <v>CARLS2_1_CARCT1</v>
          </cell>
          <cell r="B154" t="str">
            <v>Carlsbad 2</v>
          </cell>
          <cell r="C154" t="str">
            <v>San Diego-IV</v>
          </cell>
          <cell r="D154">
            <v>105.5</v>
          </cell>
          <cell r="E154">
            <v>105.5</v>
          </cell>
          <cell r="F154">
            <v>105.5</v>
          </cell>
          <cell r="G154">
            <v>105.5</v>
          </cell>
          <cell r="H154">
            <v>105.5</v>
          </cell>
          <cell r="I154">
            <v>105.5</v>
          </cell>
          <cell r="J154">
            <v>105.5</v>
          </cell>
          <cell r="K154">
            <v>105.5</v>
          </cell>
          <cell r="L154">
            <v>105.5</v>
          </cell>
          <cell r="M154">
            <v>105.5</v>
          </cell>
          <cell r="N154">
            <v>105.5</v>
          </cell>
          <cell r="O154">
            <v>105.5</v>
          </cell>
        </row>
        <row r="155">
          <cell r="A155" t="str">
            <v>CATLNA_2_SOLAR</v>
          </cell>
          <cell r="B155" t="str">
            <v>Catalina Solar - Phases 1 and 2</v>
          </cell>
          <cell r="C155" t="str">
            <v>CAISO System</v>
          </cell>
          <cell r="D155">
            <v>0.44</v>
          </cell>
          <cell r="E155">
            <v>3.3</v>
          </cell>
          <cell r="F155">
            <v>3.85</v>
          </cell>
          <cell r="G155">
            <v>4.84</v>
          </cell>
          <cell r="H155">
            <v>7.04</v>
          </cell>
          <cell r="I155">
            <v>14.41</v>
          </cell>
          <cell r="J155">
            <v>15.84</v>
          </cell>
          <cell r="K155">
            <v>13.64</v>
          </cell>
          <cell r="L155">
            <v>12.21</v>
          </cell>
          <cell r="M155">
            <v>8.14</v>
          </cell>
          <cell r="N155">
            <v>6.27</v>
          </cell>
          <cell r="O155">
            <v>3.85</v>
          </cell>
        </row>
        <row r="156">
          <cell r="A156" t="str">
            <v>CATLNA_2_SOLAR2</v>
          </cell>
          <cell r="B156" t="str">
            <v>Catalina Solar 2</v>
          </cell>
          <cell r="C156" t="str">
            <v>CAISO System</v>
          </cell>
          <cell r="D156">
            <v>7.0000000000000007E-2</v>
          </cell>
          <cell r="E156">
            <v>0.54</v>
          </cell>
          <cell r="F156">
            <v>0.63</v>
          </cell>
          <cell r="G156">
            <v>0.79</v>
          </cell>
          <cell r="H156">
            <v>1.1499999999999999</v>
          </cell>
          <cell r="I156">
            <v>2.36</v>
          </cell>
          <cell r="J156">
            <v>2.59</v>
          </cell>
          <cell r="K156">
            <v>2.23</v>
          </cell>
          <cell r="L156">
            <v>2</v>
          </cell>
          <cell r="M156">
            <v>1.33</v>
          </cell>
          <cell r="N156">
            <v>1.03</v>
          </cell>
          <cell r="O156">
            <v>0.63</v>
          </cell>
        </row>
        <row r="157">
          <cell r="A157" t="str">
            <v>CAVLSR_2_BSOLAR</v>
          </cell>
          <cell r="B157" t="str">
            <v>California Valley Solar Ranch-Phase B</v>
          </cell>
          <cell r="C157" t="str">
            <v>CAISO System</v>
          </cell>
          <cell r="D157">
            <v>0.16</v>
          </cell>
          <cell r="E157">
            <v>1.2</v>
          </cell>
          <cell r="F157">
            <v>1.4</v>
          </cell>
          <cell r="G157">
            <v>1.76</v>
          </cell>
          <cell r="H157">
            <v>2.56</v>
          </cell>
          <cell r="I157">
            <v>5.24</v>
          </cell>
          <cell r="J157">
            <v>5.76</v>
          </cell>
          <cell r="K157">
            <v>4.96</v>
          </cell>
          <cell r="L157">
            <v>4.4400000000000004</v>
          </cell>
          <cell r="M157">
            <v>2.96</v>
          </cell>
          <cell r="N157">
            <v>2.2799999999999998</v>
          </cell>
          <cell r="O157">
            <v>1.4</v>
          </cell>
        </row>
        <row r="158">
          <cell r="A158" t="str">
            <v>CAVLSR_2_RSOLAR</v>
          </cell>
          <cell r="B158" t="str">
            <v>California Valley Solar Ranch-Phase A</v>
          </cell>
          <cell r="C158" t="str">
            <v>CAISO System</v>
          </cell>
          <cell r="D158">
            <v>0.84</v>
          </cell>
          <cell r="E158">
            <v>6.3</v>
          </cell>
          <cell r="F158">
            <v>7.35</v>
          </cell>
          <cell r="G158">
            <v>9.24</v>
          </cell>
          <cell r="H158">
            <v>13.44</v>
          </cell>
          <cell r="I158">
            <v>27.51</v>
          </cell>
          <cell r="J158">
            <v>30.24</v>
          </cell>
          <cell r="K158">
            <v>26.04</v>
          </cell>
          <cell r="L158">
            <v>23.31</v>
          </cell>
          <cell r="M158">
            <v>15.54</v>
          </cell>
          <cell r="N158">
            <v>11.97</v>
          </cell>
          <cell r="O158">
            <v>7.35</v>
          </cell>
        </row>
        <row r="159">
          <cell r="A159" t="str">
            <v>CAYTNO_2_VASCO</v>
          </cell>
          <cell r="B159" t="str">
            <v>Vasco Road</v>
          </cell>
          <cell r="C159" t="str">
            <v>Bay Area</v>
          </cell>
          <cell r="D159">
            <v>3.98</v>
          </cell>
          <cell r="E159">
            <v>4.08</v>
          </cell>
          <cell r="F159">
            <v>4.08</v>
          </cell>
          <cell r="G159">
            <v>4.07</v>
          </cell>
          <cell r="H159">
            <v>4.0599999999999996</v>
          </cell>
          <cell r="I159">
            <v>4.04</v>
          </cell>
          <cell r="J159">
            <v>4.0199999999999996</v>
          </cell>
          <cell r="K159">
            <v>4.03</v>
          </cell>
          <cell r="L159">
            <v>4.04</v>
          </cell>
          <cell r="M159">
            <v>3.91</v>
          </cell>
          <cell r="N159">
            <v>3.98</v>
          </cell>
          <cell r="O159">
            <v>4.1100000000000003</v>
          </cell>
        </row>
        <row r="160">
          <cell r="A160" t="str">
            <v>CDWR07_2_GEN</v>
          </cell>
          <cell r="B160" t="str">
            <v>CDWR07_2_GEN</v>
          </cell>
          <cell r="C160" t="str">
            <v>CAISO System</v>
          </cell>
          <cell r="D160">
            <v>115.6</v>
          </cell>
          <cell r="E160">
            <v>115.6</v>
          </cell>
          <cell r="F160">
            <v>115.6</v>
          </cell>
          <cell r="G160">
            <v>115.6</v>
          </cell>
          <cell r="H160">
            <v>115.6</v>
          </cell>
          <cell r="I160">
            <v>115.6</v>
          </cell>
          <cell r="J160">
            <v>115.6</v>
          </cell>
          <cell r="K160">
            <v>115.6</v>
          </cell>
          <cell r="L160">
            <v>115.6</v>
          </cell>
          <cell r="M160">
            <v>115.6</v>
          </cell>
          <cell r="N160">
            <v>115.6</v>
          </cell>
          <cell r="O160">
            <v>115.6</v>
          </cell>
        </row>
        <row r="161">
          <cell r="A161" t="str">
            <v>CEDRCK_6_UNIT</v>
          </cell>
          <cell r="B161" t="str">
            <v>Water Wheel Ranch</v>
          </cell>
          <cell r="C161" t="str">
            <v>CAISO System</v>
          </cell>
          <cell r="D161">
            <v>0.24</v>
          </cell>
          <cell r="E161">
            <v>0.27</v>
          </cell>
          <cell r="F161">
            <v>0.28999999999999998</v>
          </cell>
          <cell r="G161">
            <v>0.44</v>
          </cell>
          <cell r="H161">
            <v>0.52</v>
          </cell>
          <cell r="I161">
            <v>0.26</v>
          </cell>
          <cell r="J161">
            <v>0.12</v>
          </cell>
          <cell r="K161">
            <v>0.09</v>
          </cell>
          <cell r="L161">
            <v>0.08</v>
          </cell>
          <cell r="M161">
            <v>0.1</v>
          </cell>
          <cell r="N161">
            <v>0.14000000000000001</v>
          </cell>
          <cell r="O161">
            <v>0.17</v>
          </cell>
        </row>
        <row r="162">
          <cell r="A162" t="str">
            <v>CEDUCR_2_SOLAR1</v>
          </cell>
          <cell r="B162" t="str">
            <v>Ducor Solar 1</v>
          </cell>
          <cell r="C162" t="str">
            <v>Big Creek-Ventura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 t="str">
            <v>CEDUCR_2_SOLAR2</v>
          </cell>
          <cell r="B163" t="str">
            <v>Ducor Solar 2</v>
          </cell>
          <cell r="C163" t="str">
            <v>Big Creek-Ventura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 t="str">
            <v>CEDUCR_2_SOLAR3</v>
          </cell>
          <cell r="B164" t="str">
            <v>Ducor Solar 3</v>
          </cell>
          <cell r="C164" t="str">
            <v>Big Creek-Ventura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 t="str">
            <v>CEDUCR_2_SOLAR4</v>
          </cell>
          <cell r="B165" t="str">
            <v>Ducor Solar 4</v>
          </cell>
          <cell r="C165" t="str">
            <v>Big Creek-Ventura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 t="str">
            <v>CENT40_1_C40SR1</v>
          </cell>
          <cell r="B166" t="str">
            <v>CENTRAL 40</v>
          </cell>
          <cell r="C166" t="str">
            <v>Stockton</v>
          </cell>
          <cell r="D166">
            <v>0.16</v>
          </cell>
          <cell r="E166">
            <v>1.2</v>
          </cell>
          <cell r="F166">
            <v>1.4</v>
          </cell>
          <cell r="G166">
            <v>1.76</v>
          </cell>
          <cell r="H166">
            <v>2.56</v>
          </cell>
          <cell r="I166">
            <v>5.24</v>
          </cell>
          <cell r="J166">
            <v>5.76</v>
          </cell>
          <cell r="K166">
            <v>4.96</v>
          </cell>
          <cell r="L166">
            <v>4.4400000000000004</v>
          </cell>
          <cell r="M166">
            <v>2.96</v>
          </cell>
          <cell r="N166">
            <v>2.2799999999999998</v>
          </cell>
          <cell r="O166">
            <v>1.4</v>
          </cell>
        </row>
        <row r="167">
          <cell r="A167" t="str">
            <v>CENTER_2_RHONDO</v>
          </cell>
          <cell r="B167" t="str">
            <v>MWD Rio Hondo Hydroelectric Recovery Pla</v>
          </cell>
          <cell r="C167" t="str">
            <v>LA Basin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 t="str">
            <v>CENTER_2_SOLAR1</v>
          </cell>
          <cell r="B168" t="str">
            <v>Pico Rivera</v>
          </cell>
          <cell r="C168" t="str">
            <v>LA Basin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 t="str">
            <v>CENTER_2_TECNG1</v>
          </cell>
          <cell r="B169" t="str">
            <v>TECHNICAST</v>
          </cell>
          <cell r="C169" t="str">
            <v>LA Basin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 t="str">
            <v>CENTER_6_PEAKER</v>
          </cell>
          <cell r="B170" t="str">
            <v>Center Peaker</v>
          </cell>
          <cell r="C170" t="str">
            <v>LA Basin</v>
          </cell>
          <cell r="D170">
            <v>47.11</v>
          </cell>
          <cell r="E170">
            <v>47.11</v>
          </cell>
          <cell r="F170">
            <v>47.11</v>
          </cell>
          <cell r="G170">
            <v>47.11</v>
          </cell>
          <cell r="H170">
            <v>47.11</v>
          </cell>
          <cell r="I170">
            <v>47.11</v>
          </cell>
          <cell r="J170">
            <v>47.11</v>
          </cell>
          <cell r="K170">
            <v>47.11</v>
          </cell>
          <cell r="L170">
            <v>47.11</v>
          </cell>
          <cell r="M170">
            <v>47.11</v>
          </cell>
          <cell r="N170">
            <v>47.11</v>
          </cell>
          <cell r="O170">
            <v>47.11</v>
          </cell>
        </row>
        <row r="171">
          <cell r="A171" t="str">
            <v>CENTRY_6_PL1X4</v>
          </cell>
          <cell r="B171" t="str">
            <v>CENTURY GENERATING PLANT (AGGREGATE)</v>
          </cell>
          <cell r="C171" t="str">
            <v>LA Basin</v>
          </cell>
          <cell r="D171">
            <v>40</v>
          </cell>
          <cell r="E171">
            <v>40</v>
          </cell>
          <cell r="F171">
            <v>40</v>
          </cell>
          <cell r="G171">
            <v>40</v>
          </cell>
          <cell r="H171">
            <v>40</v>
          </cell>
          <cell r="I171">
            <v>40</v>
          </cell>
          <cell r="J171">
            <v>40</v>
          </cell>
          <cell r="K171">
            <v>40</v>
          </cell>
          <cell r="L171">
            <v>40</v>
          </cell>
          <cell r="M171">
            <v>40</v>
          </cell>
          <cell r="N171">
            <v>40</v>
          </cell>
          <cell r="O171">
            <v>40</v>
          </cell>
        </row>
        <row r="172">
          <cell r="A172" t="str">
            <v>CHALK_1_UNIT</v>
          </cell>
          <cell r="B172" t="str">
            <v>CHALK CLIFF LIMITED</v>
          </cell>
          <cell r="C172" t="str">
            <v>CAISO System</v>
          </cell>
          <cell r="D172">
            <v>48.67</v>
          </cell>
          <cell r="E172">
            <v>48.67</v>
          </cell>
          <cell r="F172">
            <v>48.67</v>
          </cell>
          <cell r="G172">
            <v>48.67</v>
          </cell>
          <cell r="H172">
            <v>48.67</v>
          </cell>
          <cell r="I172">
            <v>48.67</v>
          </cell>
          <cell r="J172">
            <v>48.67</v>
          </cell>
          <cell r="K172">
            <v>48.67</v>
          </cell>
          <cell r="L172">
            <v>48.67</v>
          </cell>
          <cell r="M172">
            <v>48.67</v>
          </cell>
          <cell r="N172">
            <v>48.67</v>
          </cell>
          <cell r="O172">
            <v>48.67</v>
          </cell>
        </row>
        <row r="173">
          <cell r="A173" t="str">
            <v>CHARMN_2_PGONG1</v>
          </cell>
          <cell r="B173" t="str">
            <v>PROCTER  AND  GAMBLE OXNARD I</v>
          </cell>
          <cell r="C173" t="str">
            <v>Big Creek-Ventura</v>
          </cell>
          <cell r="D173">
            <v>19.87</v>
          </cell>
          <cell r="E173">
            <v>19.87</v>
          </cell>
          <cell r="F173">
            <v>19.87</v>
          </cell>
          <cell r="G173">
            <v>19.87</v>
          </cell>
          <cell r="H173">
            <v>19.87</v>
          </cell>
          <cell r="I173">
            <v>19.87</v>
          </cell>
          <cell r="J173">
            <v>19.87</v>
          </cell>
          <cell r="K173">
            <v>19.87</v>
          </cell>
          <cell r="L173">
            <v>19.309999999999999</v>
          </cell>
          <cell r="M173">
            <v>19.829999999999998</v>
          </cell>
          <cell r="N173">
            <v>18.36</v>
          </cell>
          <cell r="O173">
            <v>19.87</v>
          </cell>
        </row>
        <row r="174">
          <cell r="A174" t="str">
            <v>CHEVCD_6_UNIT</v>
          </cell>
          <cell r="B174" t="str">
            <v>CHEVRON USA (TAFT/CADET)</v>
          </cell>
          <cell r="C174" t="str">
            <v>CAISO System</v>
          </cell>
          <cell r="D174">
            <v>0.96</v>
          </cell>
          <cell r="E174">
            <v>1.66</v>
          </cell>
          <cell r="F174">
            <v>1.51</v>
          </cell>
          <cell r="G174">
            <v>1.39</v>
          </cell>
          <cell r="H174">
            <v>1.28</v>
          </cell>
          <cell r="I174">
            <v>1.72</v>
          </cell>
          <cell r="J174">
            <v>1.62</v>
          </cell>
          <cell r="K174">
            <v>1.64</v>
          </cell>
          <cell r="L174">
            <v>1.71</v>
          </cell>
          <cell r="M174">
            <v>1.68</v>
          </cell>
          <cell r="N174">
            <v>1.87</v>
          </cell>
          <cell r="O174">
            <v>1.55</v>
          </cell>
        </row>
        <row r="175">
          <cell r="A175" t="str">
            <v>CHEVCO_6_UNIT 1</v>
          </cell>
          <cell r="B175" t="str">
            <v>CHEVRON USA (COALINGA)</v>
          </cell>
          <cell r="C175" t="str">
            <v>Fresno</v>
          </cell>
          <cell r="D175">
            <v>1.19</v>
          </cell>
          <cell r="E175">
            <v>1.22</v>
          </cell>
          <cell r="F175">
            <v>1.34</v>
          </cell>
          <cell r="G175">
            <v>1.3</v>
          </cell>
          <cell r="H175">
            <v>2.1800000000000002</v>
          </cell>
          <cell r="I175">
            <v>2.19</v>
          </cell>
          <cell r="J175">
            <v>2.31</v>
          </cell>
          <cell r="K175">
            <v>2.71</v>
          </cell>
          <cell r="L175">
            <v>2.87</v>
          </cell>
          <cell r="M175">
            <v>2.42</v>
          </cell>
          <cell r="N175">
            <v>1.5</v>
          </cell>
          <cell r="O175">
            <v>1.1499999999999999</v>
          </cell>
        </row>
        <row r="176">
          <cell r="A176" t="str">
            <v>CHEVCO_6_UNIT 2</v>
          </cell>
          <cell r="B176" t="str">
            <v>AERA ENERGY LLC. (COALINGA)</v>
          </cell>
          <cell r="C176" t="str">
            <v>Fresno</v>
          </cell>
          <cell r="D176">
            <v>0.93</v>
          </cell>
          <cell r="E176">
            <v>1.01</v>
          </cell>
          <cell r="F176">
            <v>1.1100000000000001</v>
          </cell>
          <cell r="G176">
            <v>1.08</v>
          </cell>
          <cell r="H176">
            <v>0.91</v>
          </cell>
          <cell r="I176">
            <v>0.73</v>
          </cell>
          <cell r="J176">
            <v>0.66</v>
          </cell>
          <cell r="K176">
            <v>0.6</v>
          </cell>
          <cell r="L176">
            <v>0.72</v>
          </cell>
          <cell r="M176">
            <v>0.94</v>
          </cell>
          <cell r="N176">
            <v>1.02</v>
          </cell>
          <cell r="O176">
            <v>1</v>
          </cell>
        </row>
        <row r="177">
          <cell r="A177" t="str">
            <v>CHEVCY_1_UNIT</v>
          </cell>
          <cell r="B177" t="str">
            <v>CHEVRON USA (CYMRIC)</v>
          </cell>
          <cell r="C177" t="str">
            <v>CAISO System</v>
          </cell>
          <cell r="D177">
            <v>4.8099999999999996</v>
          </cell>
          <cell r="E177">
            <v>4.08</v>
          </cell>
          <cell r="F177">
            <v>3.46</v>
          </cell>
          <cell r="G177">
            <v>3.57</v>
          </cell>
          <cell r="H177">
            <v>3.18</v>
          </cell>
          <cell r="I177">
            <v>3.7</v>
          </cell>
          <cell r="J177">
            <v>3.6</v>
          </cell>
          <cell r="K177">
            <v>2.92</v>
          </cell>
          <cell r="L177">
            <v>2.61</v>
          </cell>
          <cell r="M177">
            <v>3.71</v>
          </cell>
          <cell r="N177">
            <v>3.21</v>
          </cell>
          <cell r="O177">
            <v>3.4</v>
          </cell>
        </row>
        <row r="178">
          <cell r="A178" t="str">
            <v>CHEVMN_2_UNITS</v>
          </cell>
          <cell r="B178" t="str">
            <v>CHEVRON U.S.A. UNITS 1 &amp; 2 AGGREGATE</v>
          </cell>
          <cell r="C178" t="str">
            <v>LA Basin</v>
          </cell>
          <cell r="D178">
            <v>3.34</v>
          </cell>
          <cell r="E178">
            <v>0.03</v>
          </cell>
          <cell r="F178">
            <v>5.47</v>
          </cell>
          <cell r="G178">
            <v>9.74</v>
          </cell>
          <cell r="H178">
            <v>2.58</v>
          </cell>
          <cell r="I178">
            <v>3</v>
          </cell>
          <cell r="J178">
            <v>3.77</v>
          </cell>
          <cell r="K178">
            <v>2.81</v>
          </cell>
          <cell r="L178">
            <v>3.42</v>
          </cell>
          <cell r="M178">
            <v>2.87</v>
          </cell>
          <cell r="N178">
            <v>1.39</v>
          </cell>
          <cell r="O178">
            <v>3.47</v>
          </cell>
        </row>
        <row r="179">
          <cell r="A179" t="str">
            <v>CHICPK_7_UNIT 1</v>
          </cell>
          <cell r="B179" t="str">
            <v>Chicago Park Powerhouse</v>
          </cell>
          <cell r="C179" t="str">
            <v>Sierra</v>
          </cell>
          <cell r="D179">
            <v>19.68</v>
          </cell>
          <cell r="E179">
            <v>19.940000000000001</v>
          </cell>
          <cell r="F179">
            <v>19.8</v>
          </cell>
          <cell r="G179">
            <v>19.2</v>
          </cell>
          <cell r="H179">
            <v>20.54</v>
          </cell>
          <cell r="I179">
            <v>21.6</v>
          </cell>
          <cell r="J179">
            <v>27.6</v>
          </cell>
          <cell r="K179">
            <v>27.2</v>
          </cell>
          <cell r="L179">
            <v>8.8000000000000007</v>
          </cell>
          <cell r="M179">
            <v>6.4</v>
          </cell>
          <cell r="N179">
            <v>18.8</v>
          </cell>
          <cell r="O179">
            <v>23.32</v>
          </cell>
        </row>
        <row r="180">
          <cell r="A180" t="str">
            <v>CHILLS_1_SYCENG</v>
          </cell>
          <cell r="B180" t="str">
            <v>Sycamore Energy 1</v>
          </cell>
          <cell r="C180" t="str">
            <v>San Diego-IV</v>
          </cell>
          <cell r="D180">
            <v>0.68</v>
          </cell>
          <cell r="E180">
            <v>0.72</v>
          </cell>
          <cell r="F180">
            <v>0.8</v>
          </cell>
          <cell r="G180">
            <v>0.79</v>
          </cell>
          <cell r="H180">
            <v>0.72</v>
          </cell>
          <cell r="I180">
            <v>0.66</v>
          </cell>
          <cell r="J180">
            <v>0.85</v>
          </cell>
          <cell r="K180">
            <v>0.88</v>
          </cell>
          <cell r="L180">
            <v>0.86</v>
          </cell>
          <cell r="M180">
            <v>0.79</v>
          </cell>
          <cell r="N180">
            <v>0.77</v>
          </cell>
          <cell r="O180">
            <v>0.77</v>
          </cell>
        </row>
        <row r="181">
          <cell r="A181" t="str">
            <v>CHILLS_7_UNITA1</v>
          </cell>
          <cell r="B181" t="str">
            <v>Sycamore Energy 2</v>
          </cell>
          <cell r="C181" t="str">
            <v>San Diego-IV</v>
          </cell>
          <cell r="D181">
            <v>1.82</v>
          </cell>
          <cell r="E181">
            <v>2</v>
          </cell>
          <cell r="F181">
            <v>2</v>
          </cell>
          <cell r="G181">
            <v>2</v>
          </cell>
          <cell r="H181">
            <v>1.4</v>
          </cell>
          <cell r="I181">
            <v>1.68</v>
          </cell>
          <cell r="J181">
            <v>1.56</v>
          </cell>
          <cell r="K181">
            <v>1.52</v>
          </cell>
          <cell r="L181">
            <v>1.74</v>
          </cell>
          <cell r="M181">
            <v>1.75</v>
          </cell>
          <cell r="N181">
            <v>1.8</v>
          </cell>
          <cell r="O181">
            <v>1.61</v>
          </cell>
        </row>
        <row r="182">
          <cell r="A182" t="str">
            <v>CHINO_2_APEBT1</v>
          </cell>
          <cell r="B182" t="str">
            <v>Pomona Energy Storage</v>
          </cell>
          <cell r="C182" t="str">
            <v>LA Basin</v>
          </cell>
          <cell r="D182">
            <v>20</v>
          </cell>
          <cell r="E182">
            <v>20</v>
          </cell>
          <cell r="F182">
            <v>20</v>
          </cell>
          <cell r="G182">
            <v>20</v>
          </cell>
          <cell r="H182">
            <v>20</v>
          </cell>
          <cell r="I182">
            <v>20</v>
          </cell>
          <cell r="J182">
            <v>20</v>
          </cell>
          <cell r="K182">
            <v>20</v>
          </cell>
          <cell r="L182">
            <v>20</v>
          </cell>
          <cell r="M182">
            <v>20</v>
          </cell>
          <cell r="N182">
            <v>20</v>
          </cell>
          <cell r="O182">
            <v>20</v>
          </cell>
        </row>
        <row r="183">
          <cell r="A183" t="str">
            <v>CHINO_2_JURUPA</v>
          </cell>
          <cell r="B183" t="str">
            <v>Jurupa</v>
          </cell>
          <cell r="C183" t="str">
            <v>LA Basin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CHINO_2_QF</v>
          </cell>
          <cell r="B184" t="str">
            <v>CHINO QFS</v>
          </cell>
          <cell r="C184" t="str">
            <v>LA Basin</v>
          </cell>
          <cell r="D184">
            <v>0</v>
          </cell>
          <cell r="E184">
            <v>0.02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 t="str">
            <v>CHINO_2_SASOLR</v>
          </cell>
          <cell r="B185" t="str">
            <v>SS San Antonio West LLC</v>
          </cell>
          <cell r="C185" t="str">
            <v>LA Basin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 t="str">
            <v>CHINO_2_SOLAR</v>
          </cell>
          <cell r="B186" t="str">
            <v>Chino RT Solar 1</v>
          </cell>
          <cell r="C186" t="str">
            <v>LA Basin</v>
          </cell>
          <cell r="D186">
            <v>0</v>
          </cell>
          <cell r="E186">
            <v>0.03</v>
          </cell>
          <cell r="F186">
            <v>0.04</v>
          </cell>
          <cell r="G186">
            <v>0.04</v>
          </cell>
          <cell r="H186">
            <v>0.06</v>
          </cell>
          <cell r="I186">
            <v>0.13</v>
          </cell>
          <cell r="J186">
            <v>0.14000000000000001</v>
          </cell>
          <cell r="K186">
            <v>0.12</v>
          </cell>
          <cell r="L186">
            <v>0.11</v>
          </cell>
          <cell r="M186">
            <v>7.0000000000000007E-2</v>
          </cell>
          <cell r="N186">
            <v>0.06</v>
          </cell>
          <cell r="O186">
            <v>0.04</v>
          </cell>
        </row>
        <row r="187">
          <cell r="A187" t="str">
            <v>CHINO_2_SOLAR2</v>
          </cell>
          <cell r="B187" t="str">
            <v>Kona Solar - Terra Francesca</v>
          </cell>
          <cell r="C187" t="str">
            <v>LA Basin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 t="str">
            <v>CHINO_6_CIMGEN</v>
          </cell>
          <cell r="B188" t="str">
            <v>Chino Co-Generation</v>
          </cell>
          <cell r="C188" t="str">
            <v>LA Basin</v>
          </cell>
          <cell r="D188">
            <v>26</v>
          </cell>
          <cell r="E188">
            <v>26</v>
          </cell>
          <cell r="F188">
            <v>26</v>
          </cell>
          <cell r="G188">
            <v>26</v>
          </cell>
          <cell r="H188">
            <v>26</v>
          </cell>
          <cell r="I188">
            <v>26</v>
          </cell>
          <cell r="J188">
            <v>26</v>
          </cell>
          <cell r="K188">
            <v>26</v>
          </cell>
          <cell r="L188">
            <v>26</v>
          </cell>
          <cell r="M188">
            <v>26</v>
          </cell>
          <cell r="N188">
            <v>26</v>
          </cell>
          <cell r="O188">
            <v>26</v>
          </cell>
        </row>
        <row r="189">
          <cell r="A189" t="str">
            <v>CHWCHL_1_BIOMAS</v>
          </cell>
          <cell r="B189" t="str">
            <v>Chow II Biomass to Energy</v>
          </cell>
          <cell r="C189" t="str">
            <v>Fresno</v>
          </cell>
          <cell r="D189">
            <v>9.67</v>
          </cell>
          <cell r="E189">
            <v>9.8000000000000007</v>
          </cell>
          <cell r="F189">
            <v>9.3800000000000008</v>
          </cell>
          <cell r="G189">
            <v>9.32</v>
          </cell>
          <cell r="H189">
            <v>9.4700000000000006</v>
          </cell>
          <cell r="I189">
            <v>9.76</v>
          </cell>
          <cell r="J189">
            <v>9.6</v>
          </cell>
          <cell r="K189">
            <v>9.39</v>
          </cell>
          <cell r="L189">
            <v>9.61</v>
          </cell>
          <cell r="M189">
            <v>9.4499999999999993</v>
          </cell>
          <cell r="N189">
            <v>9.42</v>
          </cell>
          <cell r="O189">
            <v>9.08</v>
          </cell>
        </row>
        <row r="190">
          <cell r="A190" t="str">
            <v>CHWCHL_1_UNIT</v>
          </cell>
          <cell r="B190" t="str">
            <v>CHOW 2 PEAKER PLANT</v>
          </cell>
          <cell r="C190" t="str">
            <v>Fresno</v>
          </cell>
          <cell r="D190">
            <v>48</v>
          </cell>
          <cell r="E190">
            <v>48</v>
          </cell>
          <cell r="F190">
            <v>48</v>
          </cell>
          <cell r="G190">
            <v>48</v>
          </cell>
          <cell r="H190">
            <v>48</v>
          </cell>
          <cell r="I190">
            <v>48</v>
          </cell>
          <cell r="J190">
            <v>48</v>
          </cell>
          <cell r="K190">
            <v>48</v>
          </cell>
          <cell r="L190">
            <v>48</v>
          </cell>
          <cell r="M190">
            <v>48</v>
          </cell>
          <cell r="N190">
            <v>48</v>
          </cell>
          <cell r="O190">
            <v>48</v>
          </cell>
        </row>
        <row r="191">
          <cell r="A191" t="str">
            <v>CLOVDL_1_SOLAR</v>
          </cell>
          <cell r="B191" t="str">
            <v>Cloverdale Solar I</v>
          </cell>
          <cell r="C191" t="str">
            <v>NCNB</v>
          </cell>
          <cell r="D191">
            <v>0.01</v>
          </cell>
          <cell r="E191">
            <v>0.05</v>
          </cell>
          <cell r="F191">
            <v>0.05</v>
          </cell>
          <cell r="G191">
            <v>7.0000000000000007E-2</v>
          </cell>
          <cell r="H191">
            <v>0.1</v>
          </cell>
          <cell r="I191">
            <v>0.2</v>
          </cell>
          <cell r="J191">
            <v>0.22</v>
          </cell>
          <cell r="K191">
            <v>0.19</v>
          </cell>
          <cell r="L191">
            <v>0.17</v>
          </cell>
          <cell r="M191">
            <v>0.11</v>
          </cell>
          <cell r="N191">
            <v>0.09</v>
          </cell>
          <cell r="O191">
            <v>0.05</v>
          </cell>
        </row>
        <row r="192">
          <cell r="A192" t="str">
            <v>CLOVER_2_UNIT</v>
          </cell>
          <cell r="B192" t="str">
            <v>Clover Creek</v>
          </cell>
          <cell r="C192" t="str">
            <v>CAISO System</v>
          </cell>
          <cell r="D192">
            <v>0.51</v>
          </cell>
          <cell r="E192">
            <v>0.62</v>
          </cell>
          <cell r="F192">
            <v>0.53</v>
          </cell>
          <cell r="G192">
            <v>0.72</v>
          </cell>
          <cell r="H192">
            <v>0.47</v>
          </cell>
          <cell r="I192">
            <v>0.32</v>
          </cell>
          <cell r="J192">
            <v>0.21</v>
          </cell>
          <cell r="K192">
            <v>0.13</v>
          </cell>
          <cell r="L192">
            <v>0.06</v>
          </cell>
          <cell r="M192">
            <v>0.04</v>
          </cell>
          <cell r="N192">
            <v>0.09</v>
          </cell>
          <cell r="O192">
            <v>0.37</v>
          </cell>
        </row>
        <row r="193">
          <cell r="A193" t="str">
            <v>CLRMTK_1_QF</v>
          </cell>
          <cell r="B193" t="str">
            <v>SMALL QF AGGREGATION - OAKLAND</v>
          </cell>
          <cell r="C193" t="str">
            <v>Bay Area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 t="str">
            <v>CNTNLA_2_SOLAR1</v>
          </cell>
          <cell r="B194" t="str">
            <v xml:space="preserve">Centinela Solar Energy I </v>
          </cell>
          <cell r="C194" t="str">
            <v>San Diego-IV</v>
          </cell>
          <cell r="D194">
            <v>0.5</v>
          </cell>
          <cell r="E194">
            <v>3.75</v>
          </cell>
          <cell r="F194">
            <v>4.38</v>
          </cell>
          <cell r="G194">
            <v>5.5</v>
          </cell>
          <cell r="H194">
            <v>8</v>
          </cell>
          <cell r="I194">
            <v>16.38</v>
          </cell>
          <cell r="J194">
            <v>18</v>
          </cell>
          <cell r="K194">
            <v>15.5</v>
          </cell>
          <cell r="L194">
            <v>13.88</v>
          </cell>
          <cell r="M194">
            <v>9.25</v>
          </cell>
          <cell r="N194">
            <v>7.13</v>
          </cell>
          <cell r="O194">
            <v>4.38</v>
          </cell>
        </row>
        <row r="195">
          <cell r="A195" t="str">
            <v>CNTNLA_2_SOLAR2</v>
          </cell>
          <cell r="B195" t="str">
            <v>Centinels Solar Energy 2</v>
          </cell>
          <cell r="C195" t="str">
            <v>San Diego-IV</v>
          </cell>
          <cell r="D195">
            <v>0.18</v>
          </cell>
          <cell r="E195">
            <v>1.37</v>
          </cell>
          <cell r="F195">
            <v>1.6</v>
          </cell>
          <cell r="G195">
            <v>2.0099999999999998</v>
          </cell>
          <cell r="H195">
            <v>2.92</v>
          </cell>
          <cell r="I195">
            <v>5.97</v>
          </cell>
          <cell r="J195">
            <v>6.57</v>
          </cell>
          <cell r="K195">
            <v>5.65</v>
          </cell>
          <cell r="L195">
            <v>5.0599999999999996</v>
          </cell>
          <cell r="M195">
            <v>3.37</v>
          </cell>
          <cell r="N195">
            <v>2.6</v>
          </cell>
          <cell r="O195">
            <v>1.6</v>
          </cell>
        </row>
        <row r="196">
          <cell r="A196" t="str">
            <v>COCOPP_2_CTG1</v>
          </cell>
          <cell r="B196" t="str">
            <v>Marsh Landing 1</v>
          </cell>
          <cell r="C196" t="str">
            <v>Bay Area</v>
          </cell>
          <cell r="D196">
            <v>202.5</v>
          </cell>
          <cell r="E196">
            <v>202.49</v>
          </cell>
          <cell r="F196">
            <v>201.5</v>
          </cell>
          <cell r="G196">
            <v>197.99</v>
          </cell>
          <cell r="H196">
            <v>197.56</v>
          </cell>
          <cell r="I196">
            <v>194.46</v>
          </cell>
          <cell r="J196">
            <v>192.97</v>
          </cell>
          <cell r="K196">
            <v>192.96</v>
          </cell>
          <cell r="L196">
            <v>195.25</v>
          </cell>
          <cell r="M196">
            <v>198.56</v>
          </cell>
          <cell r="N196">
            <v>200.97</v>
          </cell>
          <cell r="O196">
            <v>203.03</v>
          </cell>
        </row>
        <row r="197">
          <cell r="A197" t="str">
            <v>COCOPP_2_CTG2</v>
          </cell>
          <cell r="B197" t="str">
            <v>Marsh Landing 2</v>
          </cell>
          <cell r="C197" t="str">
            <v>Bay Area</v>
          </cell>
          <cell r="D197">
            <v>201.6</v>
          </cell>
          <cell r="E197">
            <v>201.63</v>
          </cell>
          <cell r="F197">
            <v>200.66</v>
          </cell>
          <cell r="G197">
            <v>197.15</v>
          </cell>
          <cell r="H197">
            <v>196.73</v>
          </cell>
          <cell r="I197">
            <v>193.71</v>
          </cell>
          <cell r="J197">
            <v>192.21</v>
          </cell>
          <cell r="K197">
            <v>192.19</v>
          </cell>
          <cell r="L197">
            <v>194.36</v>
          </cell>
          <cell r="M197">
            <v>197.62</v>
          </cell>
          <cell r="N197">
            <v>200.12</v>
          </cell>
          <cell r="O197">
            <v>202.17</v>
          </cell>
        </row>
        <row r="198">
          <cell r="A198" t="str">
            <v>COCOPP_2_CTG3</v>
          </cell>
          <cell r="B198" t="str">
            <v>Marsh Landing 3</v>
          </cell>
          <cell r="C198" t="str">
            <v>Bay Area</v>
          </cell>
          <cell r="D198">
            <v>201.2</v>
          </cell>
          <cell r="E198">
            <v>201.2</v>
          </cell>
          <cell r="F198">
            <v>200.19</v>
          </cell>
          <cell r="G198">
            <v>196.84</v>
          </cell>
          <cell r="H198">
            <v>196.48</v>
          </cell>
          <cell r="I198">
            <v>192.95</v>
          </cell>
          <cell r="J198">
            <v>191.43</v>
          </cell>
          <cell r="K198">
            <v>191.43</v>
          </cell>
          <cell r="L198">
            <v>193.71</v>
          </cell>
          <cell r="M198">
            <v>197.18</v>
          </cell>
          <cell r="N198">
            <v>199.67</v>
          </cell>
          <cell r="O198">
            <v>201.74</v>
          </cell>
        </row>
        <row r="199">
          <cell r="A199" t="str">
            <v>COCOPP_2_CTG4</v>
          </cell>
          <cell r="B199" t="str">
            <v>Marsh Landing 4</v>
          </cell>
          <cell r="C199" t="str">
            <v>Bay Area</v>
          </cell>
          <cell r="D199">
            <v>203.1</v>
          </cell>
          <cell r="E199">
            <v>203.09</v>
          </cell>
          <cell r="F199">
            <v>202.07</v>
          </cell>
          <cell r="G199">
            <v>198.69</v>
          </cell>
          <cell r="H199">
            <v>198.21</v>
          </cell>
          <cell r="I199">
            <v>194.29</v>
          </cell>
          <cell r="J199">
            <v>192.77</v>
          </cell>
          <cell r="K199">
            <v>192.77</v>
          </cell>
          <cell r="L199">
            <v>195.06</v>
          </cell>
          <cell r="M199">
            <v>199.04</v>
          </cell>
          <cell r="N199">
            <v>201.7</v>
          </cell>
          <cell r="O199">
            <v>203.61</v>
          </cell>
        </row>
        <row r="200">
          <cell r="A200" t="str">
            <v>COCOSB_6_SOLAR</v>
          </cell>
          <cell r="B200" t="str">
            <v>Oakley Solar Project</v>
          </cell>
          <cell r="C200" t="str">
            <v>Bay Area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 t="str">
            <v>COGNAT_1_UNIT</v>
          </cell>
          <cell r="B201" t="str">
            <v>Stockton Biomas</v>
          </cell>
          <cell r="C201" t="str">
            <v>CAISO System</v>
          </cell>
          <cell r="D201">
            <v>45</v>
          </cell>
          <cell r="E201">
            <v>45</v>
          </cell>
          <cell r="F201">
            <v>45</v>
          </cell>
          <cell r="G201">
            <v>44.93</v>
          </cell>
          <cell r="H201">
            <v>45</v>
          </cell>
          <cell r="I201">
            <v>45</v>
          </cell>
          <cell r="J201">
            <v>45</v>
          </cell>
          <cell r="K201">
            <v>45</v>
          </cell>
          <cell r="L201">
            <v>45</v>
          </cell>
          <cell r="M201">
            <v>45</v>
          </cell>
          <cell r="N201">
            <v>45</v>
          </cell>
          <cell r="O201">
            <v>45</v>
          </cell>
        </row>
        <row r="202">
          <cell r="A202" t="str">
            <v>COLEMN_2_UNIT</v>
          </cell>
          <cell r="B202" t="str">
            <v>Coleman</v>
          </cell>
          <cell r="C202" t="str">
            <v>CAISO System</v>
          </cell>
          <cell r="D202">
            <v>5.07</v>
          </cell>
          <cell r="E202">
            <v>4.93</v>
          </cell>
          <cell r="F202">
            <v>5.94</v>
          </cell>
          <cell r="G202">
            <v>5.96</v>
          </cell>
          <cell r="H202">
            <v>6.14</v>
          </cell>
          <cell r="I202">
            <v>3.57</v>
          </cell>
          <cell r="J202">
            <v>1.84</v>
          </cell>
          <cell r="K202">
            <v>0.28000000000000003</v>
          </cell>
          <cell r="L202">
            <v>2.2799999999999998</v>
          </cell>
          <cell r="M202">
            <v>2.37</v>
          </cell>
          <cell r="N202">
            <v>2.93</v>
          </cell>
          <cell r="O202">
            <v>3.76</v>
          </cell>
        </row>
        <row r="203">
          <cell r="A203" t="str">
            <v>COLGAT_7_UNIT 1</v>
          </cell>
          <cell r="B203" t="str">
            <v>Colgate Powerhouse Unit 1</v>
          </cell>
          <cell r="C203" t="str">
            <v>Sierra</v>
          </cell>
          <cell r="D203">
            <v>120</v>
          </cell>
          <cell r="E203">
            <v>144.80000000000001</v>
          </cell>
          <cell r="F203">
            <v>156.4</v>
          </cell>
          <cell r="G203">
            <v>131.19999999999999</v>
          </cell>
          <cell r="H203">
            <v>162.4</v>
          </cell>
          <cell r="I203">
            <v>161.6</v>
          </cell>
          <cell r="J203">
            <v>159.19999999999999</v>
          </cell>
          <cell r="K203">
            <v>154.4</v>
          </cell>
          <cell r="L203">
            <v>153.4</v>
          </cell>
          <cell r="M203">
            <v>169.58</v>
          </cell>
          <cell r="N203">
            <v>121.6</v>
          </cell>
          <cell r="O203">
            <v>121.6</v>
          </cell>
        </row>
        <row r="204">
          <cell r="A204" t="str">
            <v>COLGAT_7_UNIT 2</v>
          </cell>
          <cell r="B204" t="str">
            <v>Colgate Powerhouse Unit 2</v>
          </cell>
          <cell r="C204" t="str">
            <v>Sierra</v>
          </cell>
          <cell r="D204">
            <v>120</v>
          </cell>
          <cell r="E204">
            <v>120</v>
          </cell>
          <cell r="F204">
            <v>124.8</v>
          </cell>
          <cell r="G204">
            <v>129.6</v>
          </cell>
          <cell r="H204">
            <v>132</v>
          </cell>
          <cell r="I204">
            <v>161.19999999999999</v>
          </cell>
          <cell r="J204">
            <v>157.19999999999999</v>
          </cell>
          <cell r="K204">
            <v>156</v>
          </cell>
          <cell r="L204">
            <v>154.19999999999999</v>
          </cell>
          <cell r="M204">
            <v>153</v>
          </cell>
          <cell r="N204">
            <v>124.8</v>
          </cell>
          <cell r="O204">
            <v>149.80000000000001</v>
          </cell>
        </row>
        <row r="205">
          <cell r="A205" t="str">
            <v>COLPIN_6_COLLNS</v>
          </cell>
          <cell r="B205" t="str">
            <v>Collins Pine</v>
          </cell>
          <cell r="C205" t="str">
            <v>CAISO System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 t="str">
            <v>COLTON_6_AGUAM1</v>
          </cell>
          <cell r="B206" t="str">
            <v>AGUA MANSA UNIT 1 (CITY OF COLTON)</v>
          </cell>
          <cell r="C206" t="str">
            <v>LA Basin</v>
          </cell>
          <cell r="D206">
            <v>43</v>
          </cell>
          <cell r="E206">
            <v>43</v>
          </cell>
          <cell r="F206">
            <v>43</v>
          </cell>
          <cell r="G206">
            <v>43</v>
          </cell>
          <cell r="H206">
            <v>43</v>
          </cell>
          <cell r="I206">
            <v>43</v>
          </cell>
          <cell r="J206">
            <v>43</v>
          </cell>
          <cell r="K206">
            <v>43</v>
          </cell>
          <cell r="L206">
            <v>43</v>
          </cell>
          <cell r="M206">
            <v>43</v>
          </cell>
          <cell r="N206">
            <v>43</v>
          </cell>
          <cell r="O206">
            <v>43</v>
          </cell>
        </row>
        <row r="207">
          <cell r="A207" t="str">
            <v>COLUSA_2_PL1X3</v>
          </cell>
          <cell r="B207" t="str">
            <v>Colusa Generating Station</v>
          </cell>
          <cell r="C207" t="str">
            <v>CAISO System</v>
          </cell>
          <cell r="D207">
            <v>622.55999999999995</v>
          </cell>
          <cell r="E207">
            <v>625.30999999999995</v>
          </cell>
          <cell r="F207">
            <v>622.08000000000004</v>
          </cell>
          <cell r="G207">
            <v>617.86</v>
          </cell>
          <cell r="H207">
            <v>630</v>
          </cell>
          <cell r="I207">
            <v>597.14</v>
          </cell>
          <cell r="J207">
            <v>596.25</v>
          </cell>
          <cell r="K207">
            <v>595.17999999999995</v>
          </cell>
          <cell r="L207">
            <v>604.96</v>
          </cell>
          <cell r="M207">
            <v>617.86</v>
          </cell>
          <cell r="N207">
            <v>621.05999999999995</v>
          </cell>
          <cell r="O207">
            <v>624</v>
          </cell>
        </row>
        <row r="208">
          <cell r="A208" t="str">
            <v>COLVIL_7_PL1X2</v>
          </cell>
          <cell r="B208" t="str">
            <v>COLLIERVILLE HYDRO UNIT 1 &amp; 2 AGGREGATE</v>
          </cell>
          <cell r="C208" t="str">
            <v>CAISO System</v>
          </cell>
          <cell r="D208">
            <v>206.61</v>
          </cell>
          <cell r="E208">
            <v>149.22999999999999</v>
          </cell>
          <cell r="F208">
            <v>145.19999999999999</v>
          </cell>
          <cell r="G208">
            <v>199.85</v>
          </cell>
          <cell r="H208">
            <v>156.36000000000001</v>
          </cell>
          <cell r="I208">
            <v>98.22</v>
          </cell>
          <cell r="J208">
            <v>99.37</v>
          </cell>
          <cell r="K208">
            <v>175.58</v>
          </cell>
          <cell r="L208">
            <v>149.58000000000001</v>
          </cell>
          <cell r="M208">
            <v>91.23</v>
          </cell>
          <cell r="N208">
            <v>114.24</v>
          </cell>
          <cell r="O208">
            <v>140.29</v>
          </cell>
        </row>
        <row r="209">
          <cell r="A209" t="str">
            <v>CONTRL_1_CASAD1</v>
          </cell>
          <cell r="B209" t="str">
            <v>Mammoth G1</v>
          </cell>
          <cell r="C209" t="str">
            <v>CAISO System</v>
          </cell>
          <cell r="D209">
            <v>7.2</v>
          </cell>
          <cell r="E209">
            <v>7.2</v>
          </cell>
          <cell r="F209">
            <v>6.97</v>
          </cell>
          <cell r="G209">
            <v>6.69</v>
          </cell>
          <cell r="H209">
            <v>6.54</v>
          </cell>
          <cell r="I209">
            <v>5.51</v>
          </cell>
          <cell r="J209">
            <v>5.32</v>
          </cell>
          <cell r="K209">
            <v>5.44</v>
          </cell>
          <cell r="L209">
            <v>5.85</v>
          </cell>
          <cell r="M209">
            <v>6.41</v>
          </cell>
          <cell r="N209">
            <v>7.18</v>
          </cell>
          <cell r="O209">
            <v>6.88</v>
          </cell>
        </row>
        <row r="210">
          <cell r="A210" t="str">
            <v>CONTRL_1_CASAD2</v>
          </cell>
          <cell r="B210" t="str">
            <v>Mammoth G2</v>
          </cell>
          <cell r="C210" t="str">
            <v>CAISO System</v>
          </cell>
          <cell r="D210">
            <v>10.11</v>
          </cell>
          <cell r="E210">
            <v>9.9700000000000006</v>
          </cell>
          <cell r="F210">
            <v>9.4499999999999993</v>
          </cell>
          <cell r="G210">
            <v>8.35</v>
          </cell>
          <cell r="H210">
            <v>8.6300000000000008</v>
          </cell>
          <cell r="I210">
            <v>8.23</v>
          </cell>
          <cell r="J210">
            <v>9.41</v>
          </cell>
          <cell r="K210">
            <v>9.2799999999999994</v>
          </cell>
          <cell r="L210">
            <v>9.17</v>
          </cell>
          <cell r="M210">
            <v>9.16</v>
          </cell>
          <cell r="N210">
            <v>9.99</v>
          </cell>
          <cell r="O210">
            <v>10.199999999999999</v>
          </cell>
        </row>
        <row r="211">
          <cell r="A211" t="str">
            <v>CONTRL_1_CASAD3</v>
          </cell>
          <cell r="B211" t="str">
            <v>Mammoth G3</v>
          </cell>
          <cell r="C211" t="str">
            <v>CAISO System</v>
          </cell>
          <cell r="D211">
            <v>12.61</v>
          </cell>
          <cell r="E211">
            <v>13.07</v>
          </cell>
          <cell r="F211">
            <v>12.95</v>
          </cell>
          <cell r="G211">
            <v>11.17</v>
          </cell>
          <cell r="H211">
            <v>7.49</v>
          </cell>
          <cell r="I211">
            <v>6.5</v>
          </cell>
          <cell r="J211">
            <v>8.66</v>
          </cell>
          <cell r="K211">
            <v>8.84</v>
          </cell>
          <cell r="L211">
            <v>9.73</v>
          </cell>
          <cell r="M211">
            <v>10.67</v>
          </cell>
          <cell r="N211">
            <v>12.67</v>
          </cell>
          <cell r="O211">
            <v>12.91</v>
          </cell>
        </row>
        <row r="212">
          <cell r="A212" t="str">
            <v>CONTRL_1_LUNDY</v>
          </cell>
          <cell r="B212" t="str">
            <v>LUNDY</v>
          </cell>
          <cell r="C212" t="str">
            <v>CAISO System</v>
          </cell>
          <cell r="D212">
            <v>0.41</v>
          </cell>
          <cell r="E212">
            <v>0.39</v>
          </cell>
          <cell r="F212">
            <v>0.48</v>
          </cell>
          <cell r="G212">
            <v>0.67</v>
          </cell>
          <cell r="H212">
            <v>1.48</v>
          </cell>
          <cell r="I212">
            <v>1.94</v>
          </cell>
          <cell r="J212">
            <v>1.52</v>
          </cell>
          <cell r="K212">
            <v>1.1000000000000001</v>
          </cell>
          <cell r="L212">
            <v>0.78</v>
          </cell>
          <cell r="M212">
            <v>0.49</v>
          </cell>
          <cell r="N212">
            <v>0.47</v>
          </cell>
          <cell r="O212">
            <v>0.35</v>
          </cell>
        </row>
        <row r="213">
          <cell r="A213" t="str">
            <v>CONTRL_1_OXBOW</v>
          </cell>
          <cell r="B213" t="str">
            <v>Dixie Valley Geo</v>
          </cell>
          <cell r="C213" t="str">
            <v>CAISO System</v>
          </cell>
          <cell r="D213">
            <v>59.72</v>
          </cell>
          <cell r="E213">
            <v>57.58</v>
          </cell>
          <cell r="F213">
            <v>57.37</v>
          </cell>
          <cell r="G213">
            <v>56.05</v>
          </cell>
          <cell r="H213">
            <v>55.56</v>
          </cell>
          <cell r="I213">
            <v>55.56</v>
          </cell>
          <cell r="J213">
            <v>54.71</v>
          </cell>
          <cell r="K213">
            <v>54.35</v>
          </cell>
          <cell r="L213">
            <v>54.36</v>
          </cell>
          <cell r="M213">
            <v>52.52</v>
          </cell>
          <cell r="N213">
            <v>59.52</v>
          </cell>
          <cell r="O213">
            <v>58.84</v>
          </cell>
        </row>
        <row r="214">
          <cell r="A214" t="str">
            <v>CONTRL_1_POOLE</v>
          </cell>
          <cell r="B214" t="str">
            <v>POOLE HYDRO PLANT 1</v>
          </cell>
          <cell r="C214" t="str">
            <v>CAISO System</v>
          </cell>
          <cell r="D214">
            <v>0.9</v>
          </cell>
          <cell r="E214">
            <v>0.98</v>
          </cell>
          <cell r="F214">
            <v>0.65</v>
          </cell>
          <cell r="G214">
            <v>0.72</v>
          </cell>
          <cell r="H214">
            <v>1.81</v>
          </cell>
          <cell r="I214">
            <v>8.9600000000000009</v>
          </cell>
          <cell r="J214">
            <v>7.38</v>
          </cell>
          <cell r="K214">
            <v>4.88</v>
          </cell>
          <cell r="L214">
            <v>0.6</v>
          </cell>
          <cell r="M214">
            <v>0.31</v>
          </cell>
          <cell r="N214">
            <v>0.38</v>
          </cell>
          <cell r="O214">
            <v>0.8</v>
          </cell>
        </row>
        <row r="215">
          <cell r="A215" t="str">
            <v>CONTRL_1_QF</v>
          </cell>
          <cell r="B215" t="str">
            <v>CONTROL QFS</v>
          </cell>
          <cell r="C215" t="str">
            <v>CAISO System</v>
          </cell>
          <cell r="D215">
            <v>1.21</v>
          </cell>
          <cell r="E215">
            <v>1.1499999999999999</v>
          </cell>
          <cell r="F215">
            <v>1.29</v>
          </cell>
          <cell r="G215">
            <v>1.57</v>
          </cell>
          <cell r="H215">
            <v>1.43</v>
          </cell>
          <cell r="I215">
            <v>1.38</v>
          </cell>
          <cell r="J215">
            <v>1.42</v>
          </cell>
          <cell r="K215">
            <v>1.25</v>
          </cell>
          <cell r="L215">
            <v>1.32</v>
          </cell>
          <cell r="M215">
            <v>1.06</v>
          </cell>
          <cell r="N215">
            <v>1.07</v>
          </cell>
          <cell r="O215">
            <v>1.41</v>
          </cell>
        </row>
        <row r="216">
          <cell r="A216" t="str">
            <v>CONTRL_1_RUSHCK</v>
          </cell>
          <cell r="B216" t="str">
            <v>RUSH CREEK</v>
          </cell>
          <cell r="C216" t="str">
            <v>CAISO System</v>
          </cell>
          <cell r="D216">
            <v>0</v>
          </cell>
          <cell r="E216">
            <v>0.8</v>
          </cell>
          <cell r="F216">
            <v>5.62</v>
          </cell>
          <cell r="G216">
            <v>5.62</v>
          </cell>
          <cell r="H216">
            <v>5.6</v>
          </cell>
          <cell r="I216">
            <v>4.74</v>
          </cell>
          <cell r="J216">
            <v>0.8</v>
          </cell>
          <cell r="K216">
            <v>1.3</v>
          </cell>
          <cell r="L216">
            <v>1.6</v>
          </cell>
          <cell r="M216">
            <v>1.62</v>
          </cell>
          <cell r="N216">
            <v>0.66</v>
          </cell>
          <cell r="O216">
            <v>0.82</v>
          </cell>
        </row>
        <row r="217">
          <cell r="A217" t="str">
            <v>COPMT2_2_SOLAR2</v>
          </cell>
          <cell r="B217" t="str">
            <v>CMS2</v>
          </cell>
          <cell r="C217" t="str">
            <v>CAISO System</v>
          </cell>
          <cell r="D217">
            <v>0.62</v>
          </cell>
          <cell r="E217">
            <v>4.6500000000000004</v>
          </cell>
          <cell r="F217">
            <v>5.43</v>
          </cell>
          <cell r="G217">
            <v>6.82</v>
          </cell>
          <cell r="H217">
            <v>9.92</v>
          </cell>
          <cell r="I217">
            <v>20.309999999999999</v>
          </cell>
          <cell r="J217">
            <v>22.32</v>
          </cell>
          <cell r="K217">
            <v>19.22</v>
          </cell>
          <cell r="L217">
            <v>17.21</v>
          </cell>
          <cell r="M217">
            <v>11.47</v>
          </cell>
          <cell r="N217">
            <v>8.84</v>
          </cell>
          <cell r="O217">
            <v>5.43</v>
          </cell>
        </row>
        <row r="218">
          <cell r="A218" t="str">
            <v>COPMT4_2_SOLAR4</v>
          </cell>
          <cell r="B218" t="str">
            <v>Copper Mountain Solar 4</v>
          </cell>
          <cell r="C218" t="str">
            <v>CAISO System</v>
          </cell>
          <cell r="D218">
            <v>0.37</v>
          </cell>
          <cell r="E218">
            <v>2.76</v>
          </cell>
          <cell r="F218">
            <v>3.22</v>
          </cell>
          <cell r="G218">
            <v>4.05</v>
          </cell>
          <cell r="H218">
            <v>5.89</v>
          </cell>
          <cell r="I218">
            <v>12.05</v>
          </cell>
          <cell r="J218">
            <v>13.25</v>
          </cell>
          <cell r="K218">
            <v>11.41</v>
          </cell>
          <cell r="L218">
            <v>10.210000000000001</v>
          </cell>
          <cell r="M218">
            <v>6.81</v>
          </cell>
          <cell r="N218">
            <v>5.24</v>
          </cell>
          <cell r="O218">
            <v>3.22</v>
          </cell>
        </row>
        <row r="219">
          <cell r="A219" t="str">
            <v>COPMTN_2_CM10</v>
          </cell>
          <cell r="B219" t="str">
            <v>Copper Mountain 10</v>
          </cell>
          <cell r="C219" t="str">
            <v>CAISO System</v>
          </cell>
          <cell r="D219">
            <v>0.04</v>
          </cell>
          <cell r="E219">
            <v>0.3</v>
          </cell>
          <cell r="F219">
            <v>0.35</v>
          </cell>
          <cell r="G219">
            <v>0.44</v>
          </cell>
          <cell r="H219">
            <v>0.64</v>
          </cell>
          <cell r="I219">
            <v>1.31</v>
          </cell>
          <cell r="J219">
            <v>1.44</v>
          </cell>
          <cell r="K219">
            <v>1.24</v>
          </cell>
          <cell r="L219">
            <v>1.1100000000000001</v>
          </cell>
          <cell r="M219">
            <v>0.74</v>
          </cell>
          <cell r="N219">
            <v>0.56999999999999995</v>
          </cell>
          <cell r="O219">
            <v>0.35</v>
          </cell>
        </row>
        <row r="220">
          <cell r="A220" t="str">
            <v>COPMTN_2_SOLAR1</v>
          </cell>
          <cell r="B220" t="str">
            <v>Copper Mountain 48</v>
          </cell>
          <cell r="C220" t="str">
            <v>CAISO System</v>
          </cell>
          <cell r="D220">
            <v>0.19</v>
          </cell>
          <cell r="E220">
            <v>1.44</v>
          </cell>
          <cell r="F220">
            <v>1.68</v>
          </cell>
          <cell r="G220">
            <v>2.11</v>
          </cell>
          <cell r="H220">
            <v>3.07</v>
          </cell>
          <cell r="I220">
            <v>6.29</v>
          </cell>
          <cell r="J220">
            <v>6.91</v>
          </cell>
          <cell r="K220">
            <v>5.95</v>
          </cell>
          <cell r="L220">
            <v>5.33</v>
          </cell>
          <cell r="M220">
            <v>3.55</v>
          </cell>
          <cell r="N220">
            <v>2.74</v>
          </cell>
          <cell r="O220">
            <v>1.68</v>
          </cell>
        </row>
        <row r="221">
          <cell r="A221" t="str">
            <v>CORCAN_1_SOLAR1</v>
          </cell>
          <cell r="B221" t="str">
            <v>CID Solar</v>
          </cell>
          <cell r="C221" t="str">
            <v>Fresno</v>
          </cell>
          <cell r="D221">
            <v>0.08</v>
          </cell>
          <cell r="E221">
            <v>0.6</v>
          </cell>
          <cell r="F221">
            <v>0.7</v>
          </cell>
          <cell r="G221">
            <v>0.88</v>
          </cell>
          <cell r="H221">
            <v>1.28</v>
          </cell>
          <cell r="I221">
            <v>2.62</v>
          </cell>
          <cell r="J221">
            <v>2.88</v>
          </cell>
          <cell r="K221">
            <v>2.48</v>
          </cell>
          <cell r="L221">
            <v>2.2200000000000002</v>
          </cell>
          <cell r="M221">
            <v>1.48</v>
          </cell>
          <cell r="N221">
            <v>1.1399999999999999</v>
          </cell>
          <cell r="O221">
            <v>0.7</v>
          </cell>
        </row>
        <row r="222">
          <cell r="A222" t="str">
            <v>CORCAN_1_SOLAR2</v>
          </cell>
          <cell r="B222" t="str">
            <v>Corcoran City</v>
          </cell>
          <cell r="C222" t="str">
            <v>Fresno</v>
          </cell>
          <cell r="D222">
            <v>0.04</v>
          </cell>
          <cell r="E222">
            <v>0.33</v>
          </cell>
          <cell r="F222">
            <v>0.39</v>
          </cell>
          <cell r="G222">
            <v>0.48</v>
          </cell>
          <cell r="H222">
            <v>0.7</v>
          </cell>
          <cell r="I222">
            <v>1.44</v>
          </cell>
          <cell r="J222">
            <v>1.58</v>
          </cell>
          <cell r="K222">
            <v>1.36</v>
          </cell>
          <cell r="L222">
            <v>1.22</v>
          </cell>
          <cell r="M222">
            <v>0.81</v>
          </cell>
          <cell r="N222">
            <v>0.63</v>
          </cell>
          <cell r="O222">
            <v>0.39</v>
          </cell>
        </row>
        <row r="223">
          <cell r="A223" t="str">
            <v>CORONS_2_SOLAR</v>
          </cell>
          <cell r="B223" t="str">
            <v>Master Development Corona</v>
          </cell>
          <cell r="C223" t="str">
            <v>LA Basin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 t="str">
            <v>CORONS_6_CLRWTR</v>
          </cell>
          <cell r="B224" t="str">
            <v>Clearwater Power Plant</v>
          </cell>
          <cell r="C224" t="str">
            <v>LA Basin</v>
          </cell>
          <cell r="D224">
            <v>28</v>
          </cell>
          <cell r="E224">
            <v>28</v>
          </cell>
          <cell r="F224">
            <v>28</v>
          </cell>
          <cell r="G224">
            <v>28</v>
          </cell>
          <cell r="H224">
            <v>28</v>
          </cell>
          <cell r="I224">
            <v>28</v>
          </cell>
          <cell r="J224">
            <v>28</v>
          </cell>
          <cell r="K224">
            <v>28</v>
          </cell>
          <cell r="L224">
            <v>28</v>
          </cell>
          <cell r="M224">
            <v>28</v>
          </cell>
          <cell r="N224">
            <v>28</v>
          </cell>
          <cell r="O224">
            <v>28</v>
          </cell>
        </row>
        <row r="225">
          <cell r="A225" t="str">
            <v>CORRAL_6_SJOAQN</v>
          </cell>
          <cell r="B225" t="str">
            <v>Ameresco San Joaquin</v>
          </cell>
          <cell r="C225" t="str">
            <v>CAISO System</v>
          </cell>
          <cell r="D225">
            <v>4.28</v>
          </cell>
          <cell r="E225">
            <v>4.21</v>
          </cell>
          <cell r="F225">
            <v>4.1900000000000004</v>
          </cell>
          <cell r="G225">
            <v>4.3</v>
          </cell>
          <cell r="H225">
            <v>4.21</v>
          </cell>
          <cell r="I225">
            <v>4.21</v>
          </cell>
          <cell r="J225">
            <v>4.22</v>
          </cell>
          <cell r="K225">
            <v>4.28</v>
          </cell>
          <cell r="L225">
            <v>4.25</v>
          </cell>
          <cell r="M225">
            <v>4.28</v>
          </cell>
          <cell r="N225">
            <v>4.22</v>
          </cell>
          <cell r="O225">
            <v>4.29</v>
          </cell>
        </row>
        <row r="226">
          <cell r="A226" t="str">
            <v>COTTLE_2_FRNKNH</v>
          </cell>
          <cell r="B226" t="str">
            <v>Frankenheimer Power Plant</v>
          </cell>
          <cell r="C226" t="str">
            <v>CAISO System</v>
          </cell>
          <cell r="D226">
            <v>0</v>
          </cell>
          <cell r="E226">
            <v>0</v>
          </cell>
          <cell r="F226">
            <v>0.31</v>
          </cell>
          <cell r="G226">
            <v>1</v>
          </cell>
          <cell r="H226">
            <v>0.71</v>
          </cell>
          <cell r="I226">
            <v>0.9</v>
          </cell>
          <cell r="J226">
            <v>1.05</v>
          </cell>
          <cell r="K226">
            <v>1.02</v>
          </cell>
          <cell r="L226">
            <v>0.77</v>
          </cell>
          <cell r="M226">
            <v>0</v>
          </cell>
          <cell r="N226">
            <v>0</v>
          </cell>
          <cell r="O226">
            <v>0</v>
          </cell>
        </row>
        <row r="227">
          <cell r="A227" t="str">
            <v>COVERD_2_HCKHY1</v>
          </cell>
          <cell r="B227" t="str">
            <v>HATCHET CREEK</v>
          </cell>
          <cell r="C227" t="str">
            <v>CAISO System</v>
          </cell>
          <cell r="D227">
            <v>1.97</v>
          </cell>
          <cell r="E227">
            <v>3.05</v>
          </cell>
          <cell r="F227">
            <v>3.07</v>
          </cell>
          <cell r="G227">
            <v>3.5</v>
          </cell>
          <cell r="H227">
            <v>3.01</v>
          </cell>
          <cell r="I227">
            <v>1.06</v>
          </cell>
          <cell r="J227">
            <v>7.0000000000000007E-2</v>
          </cell>
          <cell r="K227">
            <v>0</v>
          </cell>
          <cell r="L227">
            <v>0</v>
          </cell>
          <cell r="M227">
            <v>0.14000000000000001</v>
          </cell>
          <cell r="N227">
            <v>0.09</v>
          </cell>
          <cell r="O227">
            <v>0.65</v>
          </cell>
        </row>
        <row r="228">
          <cell r="A228" t="str">
            <v>COVERD_2_MCKHY1</v>
          </cell>
          <cell r="B228" t="str">
            <v>Montgomery Creek Hydro</v>
          </cell>
          <cell r="C228" t="str">
            <v>CAISO System</v>
          </cell>
          <cell r="D228">
            <v>1.3</v>
          </cell>
          <cell r="E228">
            <v>1.35</v>
          </cell>
          <cell r="F228">
            <v>1.55</v>
          </cell>
          <cell r="G228">
            <v>1.41</v>
          </cell>
          <cell r="H228">
            <v>1.07</v>
          </cell>
          <cell r="I228">
            <v>0.36</v>
          </cell>
          <cell r="J228">
            <v>0.08</v>
          </cell>
          <cell r="K228">
            <v>0.01</v>
          </cell>
          <cell r="L228">
            <v>0</v>
          </cell>
          <cell r="M228">
            <v>0.08</v>
          </cell>
          <cell r="N228">
            <v>0</v>
          </cell>
          <cell r="O228">
            <v>0.74</v>
          </cell>
        </row>
        <row r="229">
          <cell r="A229" t="str">
            <v>COVERD_2_QFUNTS</v>
          </cell>
          <cell r="B229" t="str">
            <v>Cove Hydroelectric Project</v>
          </cell>
          <cell r="C229" t="str">
            <v>CAISO System</v>
          </cell>
          <cell r="D229">
            <v>0.34</v>
          </cell>
          <cell r="E229">
            <v>2.33</v>
          </cell>
          <cell r="F229">
            <v>0.57999999999999996</v>
          </cell>
          <cell r="G229">
            <v>1.28</v>
          </cell>
          <cell r="H229">
            <v>1.3</v>
          </cell>
          <cell r="I229">
            <v>0.76</v>
          </cell>
          <cell r="J229">
            <v>0</v>
          </cell>
          <cell r="K229">
            <v>0</v>
          </cell>
          <cell r="L229">
            <v>0</v>
          </cell>
          <cell r="M229">
            <v>1.2</v>
          </cell>
          <cell r="N229">
            <v>0.4</v>
          </cell>
          <cell r="O229">
            <v>0.8</v>
          </cell>
        </row>
        <row r="230">
          <cell r="A230" t="str">
            <v>COVERD_2_RCKHY1</v>
          </cell>
          <cell r="B230" t="str">
            <v>ROARING CREEK</v>
          </cell>
          <cell r="C230" t="str">
            <v>CAISO System</v>
          </cell>
          <cell r="D230">
            <v>0.88</v>
          </cell>
          <cell r="E230">
            <v>1.3</v>
          </cell>
          <cell r="F230">
            <v>0.84</v>
          </cell>
          <cell r="G230">
            <v>1</v>
          </cell>
          <cell r="H230">
            <v>0.67</v>
          </cell>
          <cell r="I230">
            <v>0.45</v>
          </cell>
          <cell r="J230">
            <v>0.13</v>
          </cell>
          <cell r="K230">
            <v>0</v>
          </cell>
          <cell r="L230">
            <v>0</v>
          </cell>
          <cell r="M230">
            <v>0.04</v>
          </cell>
          <cell r="N230">
            <v>0.09</v>
          </cell>
          <cell r="O230">
            <v>0.46</v>
          </cell>
        </row>
        <row r="231">
          <cell r="A231" t="str">
            <v>COWCRK_2_UNIT</v>
          </cell>
          <cell r="B231" t="str">
            <v>Cow Creek Hydro</v>
          </cell>
          <cell r="C231" t="str">
            <v>CAISO System</v>
          </cell>
          <cell r="D231">
            <v>0.85</v>
          </cell>
          <cell r="E231">
            <v>0.84</v>
          </cell>
          <cell r="F231">
            <v>0.78</v>
          </cell>
          <cell r="G231">
            <v>0.85</v>
          </cell>
          <cell r="H231">
            <v>0.48</v>
          </cell>
          <cell r="I231">
            <v>0.37</v>
          </cell>
          <cell r="J231">
            <v>0.13</v>
          </cell>
          <cell r="K231">
            <v>0.03</v>
          </cell>
          <cell r="L231">
            <v>0.01</v>
          </cell>
          <cell r="M231">
            <v>0.18</v>
          </cell>
          <cell r="N231">
            <v>0.53</v>
          </cell>
          <cell r="O231">
            <v>0.69</v>
          </cell>
        </row>
        <row r="232">
          <cell r="A232" t="str">
            <v>CPSTNO_7_PRMADS</v>
          </cell>
          <cell r="B232" t="str">
            <v>PRIMA DESCHECHA (CAPISTRANO)</v>
          </cell>
          <cell r="C232" t="str">
            <v>San Diego-IV</v>
          </cell>
          <cell r="D232">
            <v>5.72</v>
          </cell>
          <cell r="E232">
            <v>5.46</v>
          </cell>
          <cell r="F232">
            <v>5.8</v>
          </cell>
          <cell r="G232">
            <v>5.21</v>
          </cell>
          <cell r="H232">
            <v>5.26</v>
          </cell>
          <cell r="I232">
            <v>5.82</v>
          </cell>
          <cell r="J232">
            <v>5.78</v>
          </cell>
          <cell r="K232">
            <v>5.09</v>
          </cell>
          <cell r="L232">
            <v>4.8499999999999996</v>
          </cell>
          <cell r="M232">
            <v>5.7</v>
          </cell>
          <cell r="N232">
            <v>5.66</v>
          </cell>
          <cell r="O232">
            <v>5.64</v>
          </cell>
        </row>
        <row r="233">
          <cell r="A233" t="str">
            <v>CPVERD_2_SOLAR</v>
          </cell>
          <cell r="B233" t="str">
            <v>Campo Verde Solar</v>
          </cell>
          <cell r="C233" t="str">
            <v>San Diego-IV</v>
          </cell>
          <cell r="D233">
            <v>0.56000000000000005</v>
          </cell>
          <cell r="E233">
            <v>4.17</v>
          </cell>
          <cell r="F233">
            <v>4.87</v>
          </cell>
          <cell r="G233">
            <v>6.12</v>
          </cell>
          <cell r="H233">
            <v>8.9</v>
          </cell>
          <cell r="I233">
            <v>18.21</v>
          </cell>
          <cell r="J233">
            <v>20.02</v>
          </cell>
          <cell r="K233">
            <v>17.239999999999998</v>
          </cell>
          <cell r="L233">
            <v>15.43</v>
          </cell>
          <cell r="M233">
            <v>10.29</v>
          </cell>
          <cell r="N233">
            <v>7.92</v>
          </cell>
          <cell r="O233">
            <v>4.87</v>
          </cell>
        </row>
        <row r="234">
          <cell r="A234" t="str">
            <v>CRELMN_6_RAMON1</v>
          </cell>
          <cell r="B234" t="str">
            <v>Ramona 1</v>
          </cell>
          <cell r="C234" t="str">
            <v>San Diego-IV</v>
          </cell>
          <cell r="D234">
            <v>0.01</v>
          </cell>
          <cell r="E234">
            <v>0.06</v>
          </cell>
          <cell r="F234">
            <v>7.0000000000000007E-2</v>
          </cell>
          <cell r="G234">
            <v>0.09</v>
          </cell>
          <cell r="H234">
            <v>0.13</v>
          </cell>
          <cell r="I234">
            <v>0.26</v>
          </cell>
          <cell r="J234">
            <v>0.28999999999999998</v>
          </cell>
          <cell r="K234">
            <v>0.25</v>
          </cell>
          <cell r="L234">
            <v>0.22</v>
          </cell>
          <cell r="M234">
            <v>0.15</v>
          </cell>
          <cell r="N234">
            <v>0.11</v>
          </cell>
          <cell r="O234">
            <v>7.0000000000000007E-2</v>
          </cell>
        </row>
        <row r="235">
          <cell r="A235" t="str">
            <v>CRELMN_6_RAMON2</v>
          </cell>
          <cell r="B235" t="str">
            <v>Ramona 2</v>
          </cell>
          <cell r="C235" t="str">
            <v>San Diego-IV</v>
          </cell>
          <cell r="D235">
            <v>0.02</v>
          </cell>
          <cell r="E235">
            <v>0.15</v>
          </cell>
          <cell r="F235">
            <v>0.18</v>
          </cell>
          <cell r="G235">
            <v>0.22</v>
          </cell>
          <cell r="H235">
            <v>0.32</v>
          </cell>
          <cell r="I235">
            <v>0.66</v>
          </cell>
          <cell r="J235">
            <v>0.72</v>
          </cell>
          <cell r="K235">
            <v>0.62</v>
          </cell>
          <cell r="L235">
            <v>0.56000000000000005</v>
          </cell>
          <cell r="M235">
            <v>0.37</v>
          </cell>
          <cell r="N235">
            <v>0.28999999999999998</v>
          </cell>
          <cell r="O235">
            <v>0.18</v>
          </cell>
        </row>
        <row r="236">
          <cell r="A236" t="str">
            <v>CRELMN_6_RAMSR3</v>
          </cell>
          <cell r="B236" t="str">
            <v>Ramona Solar Energy</v>
          </cell>
          <cell r="C236" t="str">
            <v>San Diego-IV</v>
          </cell>
          <cell r="D236">
            <v>0.02</v>
          </cell>
          <cell r="E236">
            <v>0.13</v>
          </cell>
          <cell r="F236">
            <v>0.15</v>
          </cell>
          <cell r="G236">
            <v>0.19</v>
          </cell>
          <cell r="H236">
            <v>0.28000000000000003</v>
          </cell>
          <cell r="I236">
            <v>0.56999999999999995</v>
          </cell>
          <cell r="J236">
            <v>0.62</v>
          </cell>
          <cell r="K236">
            <v>0.54</v>
          </cell>
          <cell r="L236">
            <v>0.48</v>
          </cell>
          <cell r="M236">
            <v>0.32</v>
          </cell>
          <cell r="N236">
            <v>0.25</v>
          </cell>
          <cell r="O236">
            <v>0.15</v>
          </cell>
        </row>
        <row r="237">
          <cell r="A237" t="str">
            <v>CRESSY_1_PARKER</v>
          </cell>
          <cell r="B237" t="str">
            <v>PARKER POWERHOUSE</v>
          </cell>
          <cell r="C237" t="str">
            <v>Fresno</v>
          </cell>
          <cell r="D237">
            <v>0</v>
          </cell>
          <cell r="E237">
            <v>0</v>
          </cell>
          <cell r="F237">
            <v>0.01</v>
          </cell>
          <cell r="G237">
            <v>0.47</v>
          </cell>
          <cell r="H237">
            <v>1.1599999999999999</v>
          </cell>
          <cell r="I237">
            <v>1.39</v>
          </cell>
          <cell r="J237">
            <v>1.27</v>
          </cell>
          <cell r="K237">
            <v>0.88</v>
          </cell>
          <cell r="L237">
            <v>0.66</v>
          </cell>
          <cell r="M237">
            <v>0.34</v>
          </cell>
          <cell r="N237">
            <v>0</v>
          </cell>
          <cell r="O237">
            <v>0</v>
          </cell>
        </row>
        <row r="238">
          <cell r="A238" t="str">
            <v>CRESTA_7_PL1X2</v>
          </cell>
          <cell r="B238" t="str">
            <v>CRESTA PH UNIT 1 &amp; 2 AGGREGATE</v>
          </cell>
          <cell r="C238" t="str">
            <v>Sierra</v>
          </cell>
          <cell r="D238">
            <v>42</v>
          </cell>
          <cell r="E238">
            <v>40.520000000000003</v>
          </cell>
          <cell r="F238">
            <v>50.29</v>
          </cell>
          <cell r="G238">
            <v>46.8</v>
          </cell>
          <cell r="H238">
            <v>35.200000000000003</v>
          </cell>
          <cell r="I238">
            <v>30</v>
          </cell>
          <cell r="J238">
            <v>40.619999999999997</v>
          </cell>
          <cell r="K238">
            <v>47.6</v>
          </cell>
          <cell r="L238">
            <v>44.61</v>
          </cell>
          <cell r="M238">
            <v>28</v>
          </cell>
          <cell r="N238">
            <v>19.2</v>
          </cell>
          <cell r="O238">
            <v>27.2</v>
          </cell>
        </row>
        <row r="239">
          <cell r="A239" t="str">
            <v>CRNEVL_6_CRNVA</v>
          </cell>
          <cell r="B239" t="str">
            <v xml:space="preserve">Crane Valley </v>
          </cell>
          <cell r="C239" t="str">
            <v>Fresno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0.11</v>
          </cell>
          <cell r="M239">
            <v>0.37</v>
          </cell>
          <cell r="N239">
            <v>0.26</v>
          </cell>
          <cell r="O239">
            <v>0</v>
          </cell>
        </row>
        <row r="240">
          <cell r="A240" t="str">
            <v>CRNEVL_6_SJQN 2</v>
          </cell>
          <cell r="B240" t="str">
            <v>SAN JOAQUIN 2</v>
          </cell>
          <cell r="C240" t="str">
            <v>Fresno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 t="str">
            <v>CROKET_7_UNIT</v>
          </cell>
          <cell r="B241" t="str">
            <v>CROCKETT COGEN</v>
          </cell>
          <cell r="C241" t="str">
            <v>Bay Area</v>
          </cell>
          <cell r="D241">
            <v>222.23</v>
          </cell>
          <cell r="E241">
            <v>223.89</v>
          </cell>
          <cell r="F241">
            <v>153.69999999999999</v>
          </cell>
          <cell r="G241">
            <v>226.85</v>
          </cell>
          <cell r="H241">
            <v>228</v>
          </cell>
          <cell r="I241">
            <v>229.14</v>
          </cell>
          <cell r="J241">
            <v>227.06</v>
          </cell>
          <cell r="K241">
            <v>222.84</v>
          </cell>
          <cell r="L241">
            <v>215.79</v>
          </cell>
          <cell r="M241">
            <v>215.91</v>
          </cell>
          <cell r="N241">
            <v>217.86</v>
          </cell>
          <cell r="O241">
            <v>220.49</v>
          </cell>
        </row>
        <row r="242">
          <cell r="A242" t="str">
            <v>CRSTWD_6_KUMYAY</v>
          </cell>
          <cell r="B242" t="str">
            <v>Kumeyaay Wind Farm</v>
          </cell>
          <cell r="C242" t="str">
            <v>San Diego-IV</v>
          </cell>
          <cell r="D242">
            <v>8.8350002283107401</v>
          </cell>
          <cell r="E242">
            <v>9.3966346963888245</v>
          </cell>
          <cell r="F242">
            <v>8.2564185141078266</v>
          </cell>
          <cell r="G242">
            <v>7.9103405655218451</v>
          </cell>
          <cell r="H242">
            <v>8.4113895809020391</v>
          </cell>
          <cell r="I242">
            <v>7.7100325689163167</v>
          </cell>
          <cell r="J242">
            <v>7.1632608136930331</v>
          </cell>
          <cell r="K242">
            <v>5.4429518768925895</v>
          </cell>
          <cell r="L242">
            <v>5.6227232575836918</v>
          </cell>
          <cell r="M242">
            <v>5.216137820237277</v>
          </cell>
          <cell r="N242">
            <v>7.0297017209285091</v>
          </cell>
          <cell r="O242">
            <v>8.515307569762685</v>
          </cell>
        </row>
        <row r="243">
          <cell r="A243" t="str">
            <v>CRWCKS_1_SOLAR1</v>
          </cell>
          <cell r="B243" t="str">
            <v>Crow Creek Solar 1</v>
          </cell>
          <cell r="C243" t="str">
            <v>Stockton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 t="str">
            <v>CSCCOG_1_UNIT 1</v>
          </cell>
          <cell r="B244" t="str">
            <v>SANTA CLARA CO-GEN</v>
          </cell>
          <cell r="C244" t="str">
            <v>Bay Area</v>
          </cell>
          <cell r="D244">
            <v>6</v>
          </cell>
          <cell r="E244">
            <v>6</v>
          </cell>
          <cell r="F244">
            <v>6</v>
          </cell>
          <cell r="G244">
            <v>6</v>
          </cell>
          <cell r="H244">
            <v>6</v>
          </cell>
          <cell r="I244">
            <v>6</v>
          </cell>
          <cell r="J244">
            <v>6</v>
          </cell>
          <cell r="K244">
            <v>6</v>
          </cell>
          <cell r="L244">
            <v>6</v>
          </cell>
          <cell r="M244">
            <v>6</v>
          </cell>
          <cell r="N244">
            <v>6</v>
          </cell>
          <cell r="O244">
            <v>6</v>
          </cell>
        </row>
        <row r="245">
          <cell r="A245" t="str">
            <v>CSCGNR_1_UNIT 1</v>
          </cell>
          <cell r="B245" t="str">
            <v>GIANERA PEAKER UNIT 1</v>
          </cell>
          <cell r="C245" t="str">
            <v>Bay Area</v>
          </cell>
          <cell r="D245">
            <v>24</v>
          </cell>
          <cell r="E245">
            <v>24</v>
          </cell>
          <cell r="F245">
            <v>24</v>
          </cell>
          <cell r="G245">
            <v>24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  <cell r="N245">
            <v>24</v>
          </cell>
          <cell r="O245">
            <v>24</v>
          </cell>
        </row>
        <row r="246">
          <cell r="A246" t="str">
            <v>CSCGNR_1_UNIT 2</v>
          </cell>
          <cell r="B246" t="str">
            <v>GIANERA PEAKER UNIT 2</v>
          </cell>
          <cell r="C246" t="str">
            <v>Bay Area</v>
          </cell>
          <cell r="D246">
            <v>24</v>
          </cell>
          <cell r="E246">
            <v>24</v>
          </cell>
          <cell r="F246">
            <v>24</v>
          </cell>
          <cell r="G246">
            <v>24</v>
          </cell>
          <cell r="H246">
            <v>24</v>
          </cell>
          <cell r="I246">
            <v>24</v>
          </cell>
          <cell r="J246">
            <v>24</v>
          </cell>
          <cell r="K246">
            <v>24</v>
          </cell>
          <cell r="L246">
            <v>24</v>
          </cell>
          <cell r="M246">
            <v>24</v>
          </cell>
          <cell r="N246">
            <v>24</v>
          </cell>
          <cell r="O246">
            <v>24</v>
          </cell>
        </row>
        <row r="247">
          <cell r="A247" t="str">
            <v>CSLR4S_2_SOLAR</v>
          </cell>
          <cell r="B247" t="str">
            <v>Csolar IV South</v>
          </cell>
          <cell r="C247" t="str">
            <v>San Diego-IV</v>
          </cell>
          <cell r="D247">
            <v>0.52</v>
          </cell>
          <cell r="E247">
            <v>3.9</v>
          </cell>
          <cell r="F247">
            <v>4.55</v>
          </cell>
          <cell r="G247">
            <v>5.72</v>
          </cell>
          <cell r="H247">
            <v>8.32</v>
          </cell>
          <cell r="I247">
            <v>17.03</v>
          </cell>
          <cell r="J247">
            <v>18.72</v>
          </cell>
          <cell r="K247">
            <v>16.12</v>
          </cell>
          <cell r="L247">
            <v>14.43</v>
          </cell>
          <cell r="M247">
            <v>9.6199999999999992</v>
          </cell>
          <cell r="N247">
            <v>7.41</v>
          </cell>
          <cell r="O247">
            <v>4.55</v>
          </cell>
        </row>
        <row r="248">
          <cell r="A248" t="str">
            <v>CSTOGA_6_LNDFIL</v>
          </cell>
          <cell r="B248" t="str">
            <v>Clover Flat Land Fill Gas</v>
          </cell>
          <cell r="C248" t="str">
            <v>NCNB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 t="str">
            <v>CSTRVL_7_PL1X2</v>
          </cell>
          <cell r="B249" t="str">
            <v>Marina Land Fill Gas</v>
          </cell>
          <cell r="C249" t="str">
            <v>CAISO System</v>
          </cell>
          <cell r="D249">
            <v>4.13</v>
          </cell>
          <cell r="E249">
            <v>3.51</v>
          </cell>
          <cell r="F249">
            <v>3.69</v>
          </cell>
          <cell r="G249">
            <v>4.01</v>
          </cell>
          <cell r="H249">
            <v>3.63</v>
          </cell>
          <cell r="I249">
            <v>3.95</v>
          </cell>
          <cell r="J249">
            <v>4.16</v>
          </cell>
          <cell r="K249">
            <v>4.1399999999999997</v>
          </cell>
          <cell r="L249">
            <v>4.17</v>
          </cell>
          <cell r="M249">
            <v>3.86</v>
          </cell>
          <cell r="N249">
            <v>3.98</v>
          </cell>
          <cell r="O249">
            <v>3.73</v>
          </cell>
        </row>
        <row r="250">
          <cell r="A250" t="str">
            <v>CSTRVL_7_QFUNTS</v>
          </cell>
          <cell r="B250" t="str">
            <v>Castroville QF Aggregate</v>
          </cell>
          <cell r="C250" t="str">
            <v>CAISO System</v>
          </cell>
          <cell r="D250">
            <v>0.05</v>
          </cell>
          <cell r="E250">
            <v>7.0000000000000007E-2</v>
          </cell>
          <cell r="F250">
            <v>0.13</v>
          </cell>
          <cell r="G250">
            <v>0.1</v>
          </cell>
          <cell r="H250">
            <v>7.0000000000000007E-2</v>
          </cell>
          <cell r="I250">
            <v>0.08</v>
          </cell>
          <cell r="J250">
            <v>7.0000000000000007E-2</v>
          </cell>
          <cell r="K250">
            <v>0.06</v>
          </cell>
          <cell r="L250">
            <v>0.05</v>
          </cell>
          <cell r="M250">
            <v>0.05</v>
          </cell>
          <cell r="N250">
            <v>0.05</v>
          </cell>
          <cell r="O250">
            <v>0.05</v>
          </cell>
        </row>
        <row r="251">
          <cell r="A251" t="str">
            <v>CTNWDP_1_QF</v>
          </cell>
          <cell r="B251" t="str">
            <v>SMALL QF AGGREGATION - BURNEY</v>
          </cell>
          <cell r="C251" t="str">
            <v>CAISO System</v>
          </cell>
          <cell r="D251">
            <v>0.04</v>
          </cell>
          <cell r="E251">
            <v>0.04</v>
          </cell>
          <cell r="F251">
            <v>0.04</v>
          </cell>
          <cell r="G251">
            <v>0.04</v>
          </cell>
          <cell r="H251">
            <v>0.03</v>
          </cell>
          <cell r="I251">
            <v>0.03</v>
          </cell>
          <cell r="J251">
            <v>0.02</v>
          </cell>
          <cell r="K251">
            <v>0.02</v>
          </cell>
          <cell r="L251">
            <v>0.02</v>
          </cell>
          <cell r="M251">
            <v>0.03</v>
          </cell>
          <cell r="N251">
            <v>0.03</v>
          </cell>
          <cell r="O251">
            <v>0.04</v>
          </cell>
        </row>
        <row r="252">
          <cell r="A252" t="str">
            <v>CUMBIA_1_SOLAR</v>
          </cell>
          <cell r="B252" t="str">
            <v>Columbia Solar Energy II</v>
          </cell>
          <cell r="C252" t="str">
            <v>Bay Area</v>
          </cell>
          <cell r="D252">
            <v>0.08</v>
          </cell>
          <cell r="E252">
            <v>0.56999999999999995</v>
          </cell>
          <cell r="F252">
            <v>0.67</v>
          </cell>
          <cell r="G252">
            <v>0.84</v>
          </cell>
          <cell r="H252">
            <v>1.22</v>
          </cell>
          <cell r="I252">
            <v>2.4900000000000002</v>
          </cell>
          <cell r="J252">
            <v>2.74</v>
          </cell>
          <cell r="K252">
            <v>2.36</v>
          </cell>
          <cell r="L252">
            <v>2.11</v>
          </cell>
          <cell r="M252">
            <v>1.41</v>
          </cell>
          <cell r="N252">
            <v>1.08</v>
          </cell>
          <cell r="O252">
            <v>0.67</v>
          </cell>
        </row>
        <row r="253">
          <cell r="A253" t="str">
            <v>CUMMNG_6_SUNCT1</v>
          </cell>
          <cell r="B253" t="str">
            <v>SunSelect 1</v>
          </cell>
          <cell r="C253" t="str">
            <v>CAISO System</v>
          </cell>
          <cell r="D253">
            <v>3.33</v>
          </cell>
          <cell r="E253">
            <v>3.39</v>
          </cell>
          <cell r="F253">
            <v>3.04</v>
          </cell>
          <cell r="G253">
            <v>3.01</v>
          </cell>
          <cell r="H253">
            <v>3.34</v>
          </cell>
          <cell r="I253">
            <v>3.54</v>
          </cell>
          <cell r="J253">
            <v>3.53</v>
          </cell>
          <cell r="K253">
            <v>3.56</v>
          </cell>
          <cell r="L253">
            <v>3.4</v>
          </cell>
          <cell r="M253">
            <v>3.16</v>
          </cell>
          <cell r="N253">
            <v>3.38</v>
          </cell>
          <cell r="O253">
            <v>3.45</v>
          </cell>
        </row>
        <row r="254">
          <cell r="A254" t="str">
            <v>CURTIS_1_CANLCK</v>
          </cell>
          <cell r="B254" t="str">
            <v>Canal Creek Powerhouse</v>
          </cell>
          <cell r="C254" t="str">
            <v>Fresno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 t="str">
            <v>CURTIS_1_FARFLD</v>
          </cell>
          <cell r="B255" t="str">
            <v>Fairfield Powerhouse</v>
          </cell>
          <cell r="C255" t="str">
            <v>Fresno</v>
          </cell>
          <cell r="D255">
            <v>0</v>
          </cell>
          <cell r="E255">
            <v>0</v>
          </cell>
          <cell r="F255">
            <v>0</v>
          </cell>
          <cell r="G255">
            <v>0.01</v>
          </cell>
          <cell r="H255">
            <v>0.26</v>
          </cell>
          <cell r="I255">
            <v>0.55000000000000004</v>
          </cell>
          <cell r="J255">
            <v>0.51</v>
          </cell>
          <cell r="K255">
            <v>0.49</v>
          </cell>
          <cell r="L255">
            <v>0.15</v>
          </cell>
          <cell r="M255">
            <v>0</v>
          </cell>
          <cell r="N255">
            <v>0</v>
          </cell>
          <cell r="O255">
            <v>0</v>
          </cell>
        </row>
        <row r="256">
          <cell r="A256" t="str">
            <v>CUYAMS_6_CUYSR1</v>
          </cell>
          <cell r="B256" t="str">
            <v>Cuyama Solar</v>
          </cell>
          <cell r="C256" t="str">
            <v>CAISO System</v>
          </cell>
          <cell r="D256">
            <v>0.16</v>
          </cell>
          <cell r="E256">
            <v>1.2</v>
          </cell>
          <cell r="F256">
            <v>1.4</v>
          </cell>
          <cell r="G256">
            <v>1.76</v>
          </cell>
          <cell r="H256">
            <v>2.56</v>
          </cell>
          <cell r="I256">
            <v>5.24</v>
          </cell>
          <cell r="J256">
            <v>5.76</v>
          </cell>
          <cell r="K256">
            <v>4.96</v>
          </cell>
          <cell r="L256">
            <v>4.4400000000000004</v>
          </cell>
          <cell r="M256">
            <v>2.96</v>
          </cell>
          <cell r="N256">
            <v>2.2799999999999998</v>
          </cell>
          <cell r="O256">
            <v>1.4</v>
          </cell>
        </row>
        <row r="257">
          <cell r="A257" t="str">
            <v>DAIRLD_1_MD1SL1</v>
          </cell>
          <cell r="B257" t="str">
            <v>Madera 1</v>
          </cell>
          <cell r="C257" t="str">
            <v>Fresno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 t="str">
            <v>DAIRLD_1_MD2BM1</v>
          </cell>
          <cell r="B258" t="str">
            <v>Madera Digester Genset 2</v>
          </cell>
          <cell r="C258" t="str">
            <v>Fresno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 t="str">
            <v>DAVIS_1_SOLAR1</v>
          </cell>
          <cell r="B259" t="str">
            <v>Grasslands 3</v>
          </cell>
          <cell r="C259" t="str">
            <v>Sierra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 t="str">
            <v>DAVIS_1_SOLAR2</v>
          </cell>
          <cell r="B260" t="str">
            <v>Grasslands 4</v>
          </cell>
          <cell r="C260" t="str">
            <v>Sierra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 t="str">
            <v>DAVIS_7_MNMETH</v>
          </cell>
          <cell r="B261" t="str">
            <v>MM Yolo Power LLC</v>
          </cell>
          <cell r="C261" t="str">
            <v>Sierra</v>
          </cell>
          <cell r="D261">
            <v>2.5</v>
          </cell>
          <cell r="E261">
            <v>2.4900000000000002</v>
          </cell>
          <cell r="F261">
            <v>2.5</v>
          </cell>
          <cell r="G261">
            <v>2.5</v>
          </cell>
          <cell r="H261">
            <v>1.96</v>
          </cell>
          <cell r="I261">
            <v>2.06</v>
          </cell>
          <cell r="J261">
            <v>2.0699999999999998</v>
          </cell>
          <cell r="K261">
            <v>2.33</v>
          </cell>
          <cell r="L261">
            <v>2.4</v>
          </cell>
          <cell r="M261">
            <v>2.2599999999999998</v>
          </cell>
          <cell r="N261">
            <v>2.1800000000000002</v>
          </cell>
          <cell r="O261">
            <v>2.1800000000000002</v>
          </cell>
        </row>
        <row r="262">
          <cell r="A262" t="str">
            <v>DEADCK_1_UNIT</v>
          </cell>
          <cell r="B262" t="str">
            <v>DEADCK_1_UNIT</v>
          </cell>
          <cell r="C262" t="str">
            <v>Sierra</v>
          </cell>
          <cell r="D262">
            <v>0.28000000000000003</v>
          </cell>
          <cell r="E262">
            <v>0.46</v>
          </cell>
          <cell r="F262">
            <v>0.69</v>
          </cell>
          <cell r="G262">
            <v>0.64</v>
          </cell>
          <cell r="H262">
            <v>0.13</v>
          </cell>
          <cell r="I262">
            <v>0.27</v>
          </cell>
          <cell r="J262">
            <v>0.1</v>
          </cell>
          <cell r="K262">
            <v>0.02</v>
          </cell>
          <cell r="L262">
            <v>0</v>
          </cell>
          <cell r="M262">
            <v>0</v>
          </cell>
          <cell r="N262">
            <v>0</v>
          </cell>
          <cell r="O262">
            <v>0.06</v>
          </cell>
        </row>
        <row r="263">
          <cell r="A263" t="str">
            <v>DEERCR_6_UNIT 1</v>
          </cell>
          <cell r="B263" t="str">
            <v>DEER CREEK</v>
          </cell>
          <cell r="C263" t="str">
            <v>Sierra</v>
          </cell>
          <cell r="D263">
            <v>1.38</v>
          </cell>
          <cell r="E263">
            <v>1.07</v>
          </cell>
          <cell r="F263">
            <v>0.89</v>
          </cell>
          <cell r="G263">
            <v>0.46</v>
          </cell>
          <cell r="H263">
            <v>2.72</v>
          </cell>
          <cell r="I263">
            <v>3.12</v>
          </cell>
          <cell r="J263">
            <v>3.26</v>
          </cell>
          <cell r="K263">
            <v>3.14</v>
          </cell>
          <cell r="L263">
            <v>2.87</v>
          </cell>
          <cell r="M263">
            <v>2.14</v>
          </cell>
          <cell r="N263">
            <v>1.57</v>
          </cell>
          <cell r="O263">
            <v>1.38</v>
          </cell>
        </row>
        <row r="264">
          <cell r="A264" t="str">
            <v>DELAMO_2_SOLAR1</v>
          </cell>
          <cell r="B264" t="str">
            <v>Golden Springs Building H</v>
          </cell>
          <cell r="C264" t="str">
            <v>LA Basin</v>
          </cell>
          <cell r="D264">
            <v>0.01</v>
          </cell>
          <cell r="E264">
            <v>0.05</v>
          </cell>
          <cell r="F264">
            <v>0.05</v>
          </cell>
          <cell r="G264">
            <v>7.0000000000000007E-2</v>
          </cell>
          <cell r="H264">
            <v>0.1</v>
          </cell>
          <cell r="I264">
            <v>0.2</v>
          </cell>
          <cell r="J264">
            <v>0.22</v>
          </cell>
          <cell r="K264">
            <v>0.19</v>
          </cell>
          <cell r="L264">
            <v>0.17</v>
          </cell>
          <cell r="M264">
            <v>0.11</v>
          </cell>
          <cell r="N264">
            <v>0.09</v>
          </cell>
          <cell r="O264">
            <v>0.05</v>
          </cell>
        </row>
        <row r="265">
          <cell r="A265" t="str">
            <v>DELAMO_2_SOLAR2</v>
          </cell>
          <cell r="B265" t="str">
            <v>Golden Springs Building M</v>
          </cell>
          <cell r="C265" t="str">
            <v>LA Basin</v>
          </cell>
          <cell r="D265">
            <v>0.01</v>
          </cell>
          <cell r="E265">
            <v>0.05</v>
          </cell>
          <cell r="F265">
            <v>0.06</v>
          </cell>
          <cell r="G265">
            <v>0.08</v>
          </cell>
          <cell r="H265">
            <v>0.11</v>
          </cell>
          <cell r="I265">
            <v>0.23</v>
          </cell>
          <cell r="J265">
            <v>0.25</v>
          </cell>
          <cell r="K265">
            <v>0.22</v>
          </cell>
          <cell r="L265">
            <v>0.19</v>
          </cell>
          <cell r="M265">
            <v>0.13</v>
          </cell>
          <cell r="N265">
            <v>0.1</v>
          </cell>
          <cell r="O265">
            <v>0.06</v>
          </cell>
        </row>
        <row r="266">
          <cell r="A266" t="str">
            <v>DELAMO_2_SOLAR3</v>
          </cell>
          <cell r="B266" t="str">
            <v>Golden Springs Building G</v>
          </cell>
          <cell r="C266" t="str">
            <v>LA Basin</v>
          </cell>
          <cell r="D266">
            <v>0.01</v>
          </cell>
          <cell r="E266">
            <v>0.04</v>
          </cell>
          <cell r="F266">
            <v>0.04</v>
          </cell>
          <cell r="G266">
            <v>0.06</v>
          </cell>
          <cell r="H266">
            <v>0.08</v>
          </cell>
          <cell r="I266">
            <v>0.16</v>
          </cell>
          <cell r="J266">
            <v>0.18</v>
          </cell>
          <cell r="K266">
            <v>0.16</v>
          </cell>
          <cell r="L266">
            <v>0.14000000000000001</v>
          </cell>
          <cell r="M266">
            <v>0.09</v>
          </cell>
          <cell r="N266">
            <v>7.0000000000000007E-2</v>
          </cell>
          <cell r="O266">
            <v>0.04</v>
          </cell>
        </row>
        <row r="267">
          <cell r="A267" t="str">
            <v>DELAMO_2_SOLAR4</v>
          </cell>
          <cell r="B267" t="str">
            <v>Golden Springs Building F</v>
          </cell>
          <cell r="C267" t="str">
            <v>LA Basin</v>
          </cell>
          <cell r="D267">
            <v>0.01</v>
          </cell>
          <cell r="E267">
            <v>0.04</v>
          </cell>
          <cell r="F267">
            <v>0.05</v>
          </cell>
          <cell r="G267">
            <v>0.06</v>
          </cell>
          <cell r="H267">
            <v>0.08</v>
          </cell>
          <cell r="I267">
            <v>0.17</v>
          </cell>
          <cell r="J267">
            <v>0.19</v>
          </cell>
          <cell r="K267">
            <v>0.16</v>
          </cell>
          <cell r="L267">
            <v>0.14000000000000001</v>
          </cell>
          <cell r="M267">
            <v>0.1</v>
          </cell>
          <cell r="N267">
            <v>7.0000000000000007E-2</v>
          </cell>
          <cell r="O267">
            <v>0.05</v>
          </cell>
        </row>
        <row r="268">
          <cell r="A268" t="str">
            <v>DELAMO_2_SOLAR5</v>
          </cell>
          <cell r="B268" t="str">
            <v>Golden Springs Building L</v>
          </cell>
          <cell r="C268" t="str">
            <v>LA Basin</v>
          </cell>
          <cell r="D268">
            <v>0</v>
          </cell>
          <cell r="E268">
            <v>0.03</v>
          </cell>
          <cell r="F268">
            <v>0.04</v>
          </cell>
          <cell r="G268">
            <v>0.04</v>
          </cell>
          <cell r="H268">
            <v>0.06</v>
          </cell>
          <cell r="I268">
            <v>0.13</v>
          </cell>
          <cell r="J268">
            <v>0.14000000000000001</v>
          </cell>
          <cell r="K268">
            <v>0.12</v>
          </cell>
          <cell r="L268">
            <v>0.11</v>
          </cell>
          <cell r="M268">
            <v>7.0000000000000007E-2</v>
          </cell>
          <cell r="N268">
            <v>0.06</v>
          </cell>
          <cell r="O268">
            <v>0.04</v>
          </cell>
        </row>
        <row r="269">
          <cell r="A269" t="str">
            <v>DELAMO_2_SOLAR6</v>
          </cell>
          <cell r="B269" t="str">
            <v>Freeway Springs</v>
          </cell>
          <cell r="C269" t="str">
            <v>LA Basin</v>
          </cell>
          <cell r="D269">
            <v>0.01</v>
          </cell>
          <cell r="E269">
            <v>0.06</v>
          </cell>
          <cell r="F269">
            <v>7.0000000000000007E-2</v>
          </cell>
          <cell r="G269">
            <v>0.09</v>
          </cell>
          <cell r="H269">
            <v>0.13</v>
          </cell>
          <cell r="I269">
            <v>0.26</v>
          </cell>
          <cell r="J269">
            <v>0.28999999999999998</v>
          </cell>
          <cell r="K269">
            <v>0.25</v>
          </cell>
          <cell r="L269">
            <v>0.22</v>
          </cell>
          <cell r="M269">
            <v>0.15</v>
          </cell>
          <cell r="N269">
            <v>0.11</v>
          </cell>
          <cell r="O269">
            <v>7.0000000000000007E-2</v>
          </cell>
        </row>
        <row r="270">
          <cell r="A270" t="str">
            <v>DELAMO_2_SOLRC1</v>
          </cell>
          <cell r="B270" t="str">
            <v>Golden Springs Building C1</v>
          </cell>
          <cell r="C270" t="str">
            <v>LA Basin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 t="str">
            <v>DELAMO_2_SOLRD</v>
          </cell>
          <cell r="B271" t="str">
            <v>Golden Solar Building D</v>
          </cell>
          <cell r="C271" t="str">
            <v>LA Basin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 t="str">
            <v>DELSUR_6_BSOLAR</v>
          </cell>
          <cell r="B272" t="str">
            <v>Central Antelope Dry Ranch B</v>
          </cell>
          <cell r="C272" t="str">
            <v>Big Creek-Ventura</v>
          </cell>
          <cell r="D272">
            <v>0.01</v>
          </cell>
          <cell r="E272">
            <v>0.09</v>
          </cell>
          <cell r="F272">
            <v>0.11</v>
          </cell>
          <cell r="G272">
            <v>0.13</v>
          </cell>
          <cell r="H272">
            <v>0.19</v>
          </cell>
          <cell r="I272">
            <v>0.39</v>
          </cell>
          <cell r="J272">
            <v>0.43</v>
          </cell>
          <cell r="K272">
            <v>0.37</v>
          </cell>
          <cell r="L272">
            <v>0.33</v>
          </cell>
          <cell r="M272">
            <v>0.22</v>
          </cell>
          <cell r="N272">
            <v>0.17</v>
          </cell>
          <cell r="O272">
            <v>0.11</v>
          </cell>
        </row>
        <row r="273">
          <cell r="A273" t="str">
            <v>DELSUR_6_CREST</v>
          </cell>
          <cell r="B273" t="str">
            <v>Delsur Aggregate Solar Resources</v>
          </cell>
          <cell r="C273" t="str">
            <v>Big Creek-Ventura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 t="str">
            <v>DELSUR_6_DRYFRB</v>
          </cell>
          <cell r="B274" t="str">
            <v xml:space="preserve">Dry Farm Ranch B </v>
          </cell>
          <cell r="C274" t="str">
            <v>Big Creek-Ventura</v>
          </cell>
          <cell r="D274">
            <v>0.02</v>
          </cell>
          <cell r="E274">
            <v>0.15</v>
          </cell>
          <cell r="F274">
            <v>0.18</v>
          </cell>
          <cell r="G274">
            <v>0.22</v>
          </cell>
          <cell r="H274">
            <v>0.32</v>
          </cell>
          <cell r="I274">
            <v>0.66</v>
          </cell>
          <cell r="J274">
            <v>0.72</v>
          </cell>
          <cell r="K274">
            <v>0.62</v>
          </cell>
          <cell r="L274">
            <v>0.56000000000000005</v>
          </cell>
          <cell r="M274">
            <v>0.37</v>
          </cell>
          <cell r="N274">
            <v>0.28999999999999998</v>
          </cell>
          <cell r="O274">
            <v>0.18</v>
          </cell>
        </row>
        <row r="275">
          <cell r="A275" t="str">
            <v>DELSUR_6_SOLAR1</v>
          </cell>
          <cell r="B275" t="str">
            <v xml:space="preserve">Summer Solar North </v>
          </cell>
          <cell r="C275" t="str">
            <v>Big Creek-Ventura</v>
          </cell>
          <cell r="D275">
            <v>0.03</v>
          </cell>
          <cell r="E275">
            <v>0.2</v>
          </cell>
          <cell r="F275">
            <v>0.23</v>
          </cell>
          <cell r="G275">
            <v>0.28999999999999998</v>
          </cell>
          <cell r="H275">
            <v>0.42</v>
          </cell>
          <cell r="I275">
            <v>0.85</v>
          </cell>
          <cell r="J275">
            <v>0.94</v>
          </cell>
          <cell r="K275">
            <v>0.81</v>
          </cell>
          <cell r="L275">
            <v>0.72</v>
          </cell>
          <cell r="M275">
            <v>0.48</v>
          </cell>
          <cell r="N275">
            <v>0.37</v>
          </cell>
          <cell r="O275">
            <v>0.23</v>
          </cell>
        </row>
        <row r="276">
          <cell r="A276" t="str">
            <v>DELSUR_6_SOLAR4</v>
          </cell>
          <cell r="B276" t="str">
            <v>Radiance Solar 4</v>
          </cell>
          <cell r="C276" t="str">
            <v>Big Creek-Ventura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 t="str">
            <v>DELSUR_6_SOLAR5</v>
          </cell>
          <cell r="B277" t="str">
            <v>Radiance Solar 5</v>
          </cell>
          <cell r="C277" t="str">
            <v>Big Creek-Ventura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 t="str">
            <v>DELTA_2_PL1X4</v>
          </cell>
          <cell r="B278" t="str">
            <v>DELTA ENERGY CENTER AGGREGATE</v>
          </cell>
          <cell r="C278" t="str">
            <v>Bay Area</v>
          </cell>
          <cell r="D278">
            <v>876.29</v>
          </cell>
          <cell r="E278">
            <v>876.29</v>
          </cell>
          <cell r="F278">
            <v>880</v>
          </cell>
          <cell r="G278">
            <v>875</v>
          </cell>
          <cell r="H278">
            <v>865</v>
          </cell>
          <cell r="I278">
            <v>855</v>
          </cell>
          <cell r="J278">
            <v>848</v>
          </cell>
          <cell r="K278">
            <v>848</v>
          </cell>
          <cell r="L278">
            <v>848</v>
          </cell>
          <cell r="M278">
            <v>865</v>
          </cell>
          <cell r="N278">
            <v>880</v>
          </cell>
          <cell r="O278">
            <v>880</v>
          </cell>
        </row>
        <row r="279">
          <cell r="A279" t="str">
            <v>DEVERS_1_SEPV05</v>
          </cell>
          <cell r="B279" t="str">
            <v>SEPV 5</v>
          </cell>
          <cell r="C279" t="str">
            <v>LA Basin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 t="str">
            <v>DEVERS_1_SOLAR</v>
          </cell>
          <cell r="B280" t="str">
            <v>Cascade Solar</v>
          </cell>
          <cell r="C280" t="str">
            <v>LA Basin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 t="str">
            <v>DEVERS_1_SOLAR1</v>
          </cell>
          <cell r="B281" t="str">
            <v>SEPV8</v>
          </cell>
          <cell r="C281" t="str">
            <v>LA Basin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DEVERS_1_SOLAR2</v>
          </cell>
          <cell r="B282" t="str">
            <v>SEPV9</v>
          </cell>
          <cell r="C282" t="str">
            <v>LA Basin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 t="str">
            <v>DEVERS_2_CS2SR4</v>
          </cell>
          <cell r="B283" t="str">
            <v>Caliente Solar 2</v>
          </cell>
          <cell r="C283" t="str">
            <v>LA Basin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 t="str">
            <v>DEVERS_2_DHSPG2</v>
          </cell>
          <cell r="B284" t="str">
            <v>Desert Hot Springs 2</v>
          </cell>
          <cell r="C284" t="str">
            <v>LA Basin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 t="str">
            <v>DEXZEL_1_UNIT</v>
          </cell>
          <cell r="B285" t="str">
            <v>Western Power and Steam Cogeneration</v>
          </cell>
          <cell r="C285" t="str">
            <v>Kern</v>
          </cell>
          <cell r="D285">
            <v>17.45</v>
          </cell>
          <cell r="E285">
            <v>17.45</v>
          </cell>
          <cell r="F285">
            <v>17.45</v>
          </cell>
          <cell r="G285">
            <v>17.03</v>
          </cell>
          <cell r="H285">
            <v>17.45</v>
          </cell>
          <cell r="I285">
            <v>17.45</v>
          </cell>
          <cell r="J285">
            <v>16.28</v>
          </cell>
          <cell r="K285">
            <v>16.100000000000001</v>
          </cell>
          <cell r="L285">
            <v>16.93</v>
          </cell>
          <cell r="M285">
            <v>16.059999999999999</v>
          </cell>
          <cell r="N285">
            <v>15.35</v>
          </cell>
          <cell r="O285">
            <v>15.33</v>
          </cell>
        </row>
        <row r="286">
          <cell r="A286" t="str">
            <v>DIABLO_7_UNIT 1</v>
          </cell>
          <cell r="B286" t="str">
            <v>Diablo Canyon Unit 1</v>
          </cell>
          <cell r="C286" t="str">
            <v>CAISO System</v>
          </cell>
          <cell r="D286">
            <v>1140</v>
          </cell>
          <cell r="E286">
            <v>1140</v>
          </cell>
          <cell r="F286">
            <v>1140</v>
          </cell>
          <cell r="G286">
            <v>1140</v>
          </cell>
          <cell r="H286">
            <v>1140</v>
          </cell>
          <cell r="I286">
            <v>1140</v>
          </cell>
          <cell r="J286">
            <v>1140</v>
          </cell>
          <cell r="K286">
            <v>1140</v>
          </cell>
          <cell r="L286">
            <v>1140</v>
          </cell>
          <cell r="M286">
            <v>1140</v>
          </cell>
          <cell r="N286">
            <v>1140</v>
          </cell>
          <cell r="O286">
            <v>1140</v>
          </cell>
        </row>
        <row r="287">
          <cell r="A287" t="str">
            <v>DIABLO_7_UNIT 2</v>
          </cell>
          <cell r="B287" t="str">
            <v>Diablo Canyon Unit 2</v>
          </cell>
          <cell r="C287" t="str">
            <v>CAISO System</v>
          </cell>
          <cell r="D287">
            <v>1140</v>
          </cell>
          <cell r="E287">
            <v>1140</v>
          </cell>
          <cell r="F287">
            <v>1140</v>
          </cell>
          <cell r="G287">
            <v>1140</v>
          </cell>
          <cell r="H287">
            <v>1140</v>
          </cell>
          <cell r="I287">
            <v>1140</v>
          </cell>
          <cell r="J287">
            <v>1140</v>
          </cell>
          <cell r="K287">
            <v>1140</v>
          </cell>
          <cell r="L287">
            <v>1140</v>
          </cell>
          <cell r="M287">
            <v>1140</v>
          </cell>
          <cell r="N287">
            <v>1140</v>
          </cell>
          <cell r="O287">
            <v>1140</v>
          </cell>
        </row>
        <row r="288">
          <cell r="A288" t="str">
            <v>DISCOV_1_CHEVRN</v>
          </cell>
          <cell r="B288" t="str">
            <v>CHEVRON USA (EASTRIDGE)</v>
          </cell>
          <cell r="C288" t="str">
            <v>Kern</v>
          </cell>
          <cell r="D288">
            <v>4.38</v>
          </cell>
          <cell r="E288">
            <v>7.18</v>
          </cell>
          <cell r="F288">
            <v>4.99</v>
          </cell>
          <cell r="G288">
            <v>5</v>
          </cell>
          <cell r="H288">
            <v>5.87</v>
          </cell>
          <cell r="I288">
            <v>6.41</v>
          </cell>
          <cell r="J288">
            <v>6.76</v>
          </cell>
          <cell r="K288">
            <v>7.23</v>
          </cell>
          <cell r="L288">
            <v>6.26</v>
          </cell>
          <cell r="M288">
            <v>5.4</v>
          </cell>
          <cell r="N288">
            <v>5</v>
          </cell>
          <cell r="O288">
            <v>4.26</v>
          </cell>
        </row>
        <row r="289">
          <cell r="A289" t="str">
            <v>DIXNLD_1_LNDFL</v>
          </cell>
          <cell r="B289" t="str">
            <v>Zero Waste Energy</v>
          </cell>
          <cell r="C289" t="str">
            <v>Bay Area</v>
          </cell>
          <cell r="D289">
            <v>0.8</v>
          </cell>
          <cell r="E289">
            <v>0.8</v>
          </cell>
          <cell r="F289">
            <v>0.87</v>
          </cell>
          <cell r="G289">
            <v>0.93</v>
          </cell>
          <cell r="H289">
            <v>0.88</v>
          </cell>
          <cell r="I289">
            <v>0.92</v>
          </cell>
          <cell r="J289">
            <v>0.87</v>
          </cell>
          <cell r="K289">
            <v>0.87</v>
          </cell>
          <cell r="L289">
            <v>0.82</v>
          </cell>
          <cell r="M289">
            <v>0.84</v>
          </cell>
          <cell r="N289">
            <v>0.8</v>
          </cell>
          <cell r="O289">
            <v>0.77</v>
          </cell>
        </row>
        <row r="290">
          <cell r="A290" t="str">
            <v>DMDVLY_1_UNITS</v>
          </cell>
          <cell r="B290" t="str">
            <v>DIAMOND VALLEY LAKE PUMP-GEN PLANT</v>
          </cell>
          <cell r="C290" t="str">
            <v>LA Basin</v>
          </cell>
          <cell r="D290">
            <v>1.6</v>
          </cell>
          <cell r="E290">
            <v>3.95</v>
          </cell>
          <cell r="F290">
            <v>0.72</v>
          </cell>
          <cell r="G290">
            <v>0.88</v>
          </cell>
          <cell r="H290">
            <v>3.05</v>
          </cell>
          <cell r="I290">
            <v>2.63</v>
          </cell>
          <cell r="J290">
            <v>0.31</v>
          </cell>
          <cell r="K290">
            <v>3.09</v>
          </cell>
          <cell r="L290">
            <v>1.04</v>
          </cell>
          <cell r="M290">
            <v>0.74</v>
          </cell>
          <cell r="N290">
            <v>1.62</v>
          </cell>
          <cell r="O290">
            <v>0</v>
          </cell>
        </row>
        <row r="291">
          <cell r="A291" t="str">
            <v>DONNLS_7_UNIT</v>
          </cell>
          <cell r="B291" t="str">
            <v>Donnells Hydro</v>
          </cell>
          <cell r="C291" t="str">
            <v>Stockton</v>
          </cell>
          <cell r="D291">
            <v>60.8</v>
          </cell>
          <cell r="E291">
            <v>59.6</v>
          </cell>
          <cell r="F291">
            <v>54.4</v>
          </cell>
          <cell r="G291">
            <v>52</v>
          </cell>
          <cell r="H291">
            <v>52</v>
          </cell>
          <cell r="I291">
            <v>52</v>
          </cell>
          <cell r="J291">
            <v>55</v>
          </cell>
          <cell r="K291">
            <v>58.2</v>
          </cell>
          <cell r="L291">
            <v>56</v>
          </cell>
          <cell r="M291">
            <v>57.6</v>
          </cell>
          <cell r="N291">
            <v>57.6</v>
          </cell>
          <cell r="O291">
            <v>57.6</v>
          </cell>
        </row>
        <row r="292">
          <cell r="A292" t="str">
            <v>DOSMGO_2_NSPIN</v>
          </cell>
          <cell r="B292" t="str">
            <v>DOSMGO_2_NSPIN</v>
          </cell>
          <cell r="C292" t="str">
            <v>CAISO System</v>
          </cell>
          <cell r="D292">
            <v>16.260000000000002</v>
          </cell>
          <cell r="E292">
            <v>16.260000000000002</v>
          </cell>
          <cell r="F292">
            <v>16.260000000000002</v>
          </cell>
          <cell r="G292">
            <v>16.260000000000002</v>
          </cell>
          <cell r="H292">
            <v>16.260000000000002</v>
          </cell>
          <cell r="I292">
            <v>16.260000000000002</v>
          </cell>
          <cell r="J292">
            <v>16.260000000000002</v>
          </cell>
          <cell r="K292">
            <v>16.260000000000002</v>
          </cell>
          <cell r="L292">
            <v>16.260000000000002</v>
          </cell>
          <cell r="M292">
            <v>13.64</v>
          </cell>
          <cell r="N292">
            <v>16.260000000000002</v>
          </cell>
          <cell r="O292">
            <v>16.260000000000002</v>
          </cell>
        </row>
        <row r="293">
          <cell r="A293" t="str">
            <v>DOUBLC_1_UNITS</v>
          </cell>
          <cell r="B293" t="str">
            <v>DOUBLE "C" LIMITED</v>
          </cell>
          <cell r="C293" t="str">
            <v>Kern</v>
          </cell>
          <cell r="D293">
            <v>52.23</v>
          </cell>
          <cell r="E293">
            <v>52.23</v>
          </cell>
          <cell r="F293">
            <v>52.23</v>
          </cell>
          <cell r="G293">
            <v>52.23</v>
          </cell>
          <cell r="H293">
            <v>52.23</v>
          </cell>
          <cell r="I293">
            <v>52.23</v>
          </cell>
          <cell r="J293">
            <v>52.23</v>
          </cell>
          <cell r="K293">
            <v>52.23</v>
          </cell>
          <cell r="L293">
            <v>52.23</v>
          </cell>
          <cell r="M293">
            <v>52.23</v>
          </cell>
          <cell r="N293">
            <v>52.23</v>
          </cell>
          <cell r="O293">
            <v>52.23</v>
          </cell>
        </row>
        <row r="294">
          <cell r="A294" t="str">
            <v>DRACKR_2_D4SR4B</v>
          </cell>
          <cell r="B294" t="str">
            <v>Dracker Solar Unit 4B</v>
          </cell>
          <cell r="C294" t="str">
            <v>CAISO System</v>
          </cell>
          <cell r="D294">
            <v>0.25</v>
          </cell>
          <cell r="E294">
            <v>1.88</v>
          </cell>
          <cell r="F294">
            <v>2.19</v>
          </cell>
          <cell r="G294">
            <v>2.75</v>
          </cell>
          <cell r="H294">
            <v>4</v>
          </cell>
          <cell r="I294">
            <v>8.19</v>
          </cell>
          <cell r="J294">
            <v>9</v>
          </cell>
          <cell r="K294">
            <v>7.75</v>
          </cell>
          <cell r="L294">
            <v>6.94</v>
          </cell>
          <cell r="M294">
            <v>4.63</v>
          </cell>
          <cell r="N294">
            <v>3.56</v>
          </cell>
          <cell r="O294">
            <v>2.19</v>
          </cell>
        </row>
        <row r="295">
          <cell r="A295" t="str">
            <v>DRACKR_2_DS3SR3</v>
          </cell>
          <cell r="B295" t="str">
            <v>Dracker Solar Unit 3</v>
          </cell>
          <cell r="C295" t="str">
            <v>CAISO System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 t="str">
            <v>DRACKR_2_DS4SR4</v>
          </cell>
          <cell r="B296" t="str">
            <v>Dracker Solar Unit 4</v>
          </cell>
          <cell r="C296" t="str">
            <v>CAISO System</v>
          </cell>
          <cell r="D296">
            <v>0.08</v>
          </cell>
          <cell r="E296">
            <v>0.91</v>
          </cell>
          <cell r="F296">
            <v>1.06</v>
          </cell>
          <cell r="G296">
            <v>1.77</v>
          </cell>
          <cell r="H296">
            <v>2.7</v>
          </cell>
          <cell r="I296">
            <v>5.54</v>
          </cell>
          <cell r="J296">
            <v>6.01</v>
          </cell>
          <cell r="K296">
            <v>5.09</v>
          </cell>
          <cell r="L296">
            <v>4.41</v>
          </cell>
          <cell r="M296">
            <v>2.66</v>
          </cell>
          <cell r="N296">
            <v>1.6</v>
          </cell>
          <cell r="O296">
            <v>0.47</v>
          </cell>
        </row>
        <row r="297">
          <cell r="A297" t="str">
            <v>DRACKR_2_DSUBT1</v>
          </cell>
          <cell r="B297" t="str">
            <v>Dracker Solar Unit 1 BESS</v>
          </cell>
          <cell r="C297" t="str">
            <v>CAISO System</v>
          </cell>
          <cell r="D297">
            <v>63</v>
          </cell>
          <cell r="E297">
            <v>63</v>
          </cell>
          <cell r="F297">
            <v>63</v>
          </cell>
          <cell r="G297">
            <v>63</v>
          </cell>
          <cell r="H297">
            <v>63</v>
          </cell>
          <cell r="I297">
            <v>63</v>
          </cell>
          <cell r="J297">
            <v>63</v>
          </cell>
          <cell r="K297">
            <v>63</v>
          </cell>
          <cell r="L297">
            <v>63</v>
          </cell>
          <cell r="M297">
            <v>63</v>
          </cell>
          <cell r="N297">
            <v>63</v>
          </cell>
          <cell r="O297">
            <v>63</v>
          </cell>
        </row>
        <row r="298">
          <cell r="A298" t="str">
            <v>DRACKR_2_DSUBT2</v>
          </cell>
          <cell r="B298" t="str">
            <v>Dracker Solar Unit 2 BESS</v>
          </cell>
          <cell r="C298" t="str">
            <v>CAISO System</v>
          </cell>
          <cell r="D298">
            <v>103.18</v>
          </cell>
          <cell r="E298">
            <v>115</v>
          </cell>
          <cell r="F298">
            <v>115</v>
          </cell>
          <cell r="G298">
            <v>115</v>
          </cell>
          <cell r="H298">
            <v>115</v>
          </cell>
          <cell r="I298">
            <v>115</v>
          </cell>
          <cell r="J298">
            <v>115</v>
          </cell>
          <cell r="K298">
            <v>115</v>
          </cell>
          <cell r="L298">
            <v>115</v>
          </cell>
          <cell r="M298">
            <v>115</v>
          </cell>
          <cell r="N298">
            <v>115</v>
          </cell>
          <cell r="O298">
            <v>89.5</v>
          </cell>
        </row>
        <row r="299">
          <cell r="A299" t="str">
            <v>DRACKR_2_DSUBT3</v>
          </cell>
          <cell r="B299" t="str">
            <v>Dracker Solar Unit 3 BESS</v>
          </cell>
          <cell r="C299" t="str">
            <v>CAISO System</v>
          </cell>
          <cell r="D299">
            <v>115</v>
          </cell>
          <cell r="E299">
            <v>115</v>
          </cell>
          <cell r="F299">
            <v>115</v>
          </cell>
          <cell r="G299">
            <v>115</v>
          </cell>
          <cell r="H299">
            <v>115</v>
          </cell>
          <cell r="I299">
            <v>115</v>
          </cell>
          <cell r="J299">
            <v>115</v>
          </cell>
          <cell r="K299">
            <v>115</v>
          </cell>
          <cell r="L299">
            <v>115</v>
          </cell>
          <cell r="M299">
            <v>115</v>
          </cell>
          <cell r="N299">
            <v>115</v>
          </cell>
          <cell r="O299">
            <v>97.86</v>
          </cell>
        </row>
        <row r="300">
          <cell r="A300" t="str">
            <v>DRACKR_2_SOLAR1</v>
          </cell>
          <cell r="B300" t="str">
            <v>Dracker Solar Unit 1</v>
          </cell>
          <cell r="C300" t="str">
            <v>CAISO System</v>
          </cell>
          <cell r="D300">
            <v>0.22</v>
          </cell>
          <cell r="E300">
            <v>1.91</v>
          </cell>
          <cell r="F300">
            <v>2.58</v>
          </cell>
          <cell r="G300">
            <v>3.61</v>
          </cell>
          <cell r="H300">
            <v>5.47</v>
          </cell>
          <cell r="I300">
            <v>11.2</v>
          </cell>
          <cell r="J300">
            <v>11.97</v>
          </cell>
          <cell r="K300">
            <v>10.15</v>
          </cell>
          <cell r="L300">
            <v>8.6199999999999992</v>
          </cell>
          <cell r="M300">
            <v>5.49</v>
          </cell>
          <cell r="N300">
            <v>3.35</v>
          </cell>
          <cell r="O300">
            <v>1.47</v>
          </cell>
        </row>
        <row r="301">
          <cell r="A301" t="str">
            <v>DRACKR_2_SOLAR2</v>
          </cell>
          <cell r="B301" t="str">
            <v>Dracker Solar Unit 2</v>
          </cell>
          <cell r="C301" t="str">
            <v>CAISO System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 t="str">
            <v>DREWS_6_PL1X4</v>
          </cell>
          <cell r="B302" t="str">
            <v>Drews Generating Plant</v>
          </cell>
          <cell r="C302" t="str">
            <v>LA Basin</v>
          </cell>
          <cell r="D302">
            <v>40</v>
          </cell>
          <cell r="E302">
            <v>40</v>
          </cell>
          <cell r="F302">
            <v>40</v>
          </cell>
          <cell r="G302">
            <v>40</v>
          </cell>
          <cell r="H302">
            <v>40</v>
          </cell>
          <cell r="I302">
            <v>40</v>
          </cell>
          <cell r="J302">
            <v>40</v>
          </cell>
          <cell r="K302">
            <v>40</v>
          </cell>
          <cell r="L302">
            <v>40</v>
          </cell>
          <cell r="M302">
            <v>40</v>
          </cell>
          <cell r="N302">
            <v>40</v>
          </cell>
          <cell r="O302">
            <v>40</v>
          </cell>
        </row>
        <row r="303">
          <cell r="A303" t="str">
            <v>DRUM_7_PL1X2</v>
          </cell>
          <cell r="B303" t="str">
            <v>Drum PH 1 Units 1 &amp; 2 Aggregate</v>
          </cell>
          <cell r="C303" t="str">
            <v>Sierra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10.4</v>
          </cell>
          <cell r="L303">
            <v>0</v>
          </cell>
          <cell r="M303">
            <v>0</v>
          </cell>
          <cell r="N303">
            <v>0</v>
          </cell>
          <cell r="O303">
            <v>9.6</v>
          </cell>
        </row>
        <row r="304">
          <cell r="A304" t="str">
            <v>DRUM_7_PL3X4</v>
          </cell>
          <cell r="B304" t="str">
            <v>Drum PH 1 Units 3 &amp; 4 Aggregate</v>
          </cell>
          <cell r="C304" t="str">
            <v>Sierra</v>
          </cell>
          <cell r="D304">
            <v>12.8</v>
          </cell>
          <cell r="E304">
            <v>0</v>
          </cell>
          <cell r="F304">
            <v>0</v>
          </cell>
          <cell r="G304">
            <v>0</v>
          </cell>
          <cell r="H304">
            <v>12.8</v>
          </cell>
          <cell r="I304">
            <v>12.8</v>
          </cell>
          <cell r="J304">
            <v>12.8</v>
          </cell>
          <cell r="K304">
            <v>9.6</v>
          </cell>
          <cell r="L304">
            <v>0</v>
          </cell>
          <cell r="M304">
            <v>0</v>
          </cell>
          <cell r="N304">
            <v>12.8</v>
          </cell>
          <cell r="O304">
            <v>12.8</v>
          </cell>
        </row>
        <row r="305">
          <cell r="A305" t="str">
            <v>DRUM_7_UNIT 5</v>
          </cell>
          <cell r="B305" t="str">
            <v>DRUM PH 2 UNIT 5</v>
          </cell>
          <cell r="C305" t="str">
            <v>Sierra</v>
          </cell>
          <cell r="D305">
            <v>39.6</v>
          </cell>
          <cell r="E305">
            <v>44.6</v>
          </cell>
          <cell r="F305">
            <v>43.6</v>
          </cell>
          <cell r="G305">
            <v>39.6</v>
          </cell>
          <cell r="H305">
            <v>41.74</v>
          </cell>
          <cell r="I305">
            <v>39.6</v>
          </cell>
          <cell r="J305">
            <v>48.1</v>
          </cell>
          <cell r="K305">
            <v>47.74</v>
          </cell>
          <cell r="L305">
            <v>25.6</v>
          </cell>
          <cell r="M305">
            <v>0</v>
          </cell>
          <cell r="N305">
            <v>34.479999999999997</v>
          </cell>
          <cell r="O305">
            <v>39.200000000000003</v>
          </cell>
        </row>
        <row r="306">
          <cell r="A306" t="str">
            <v>DSABLA_7_UNIT</v>
          </cell>
          <cell r="B306" t="str">
            <v>De Sabla Hydro</v>
          </cell>
          <cell r="C306" t="str">
            <v>CAISO System</v>
          </cell>
          <cell r="D306">
            <v>6.43</v>
          </cell>
          <cell r="E306">
            <v>4.8499999999999996</v>
          </cell>
          <cell r="F306">
            <v>3.64</v>
          </cell>
          <cell r="G306">
            <v>1.56</v>
          </cell>
          <cell r="H306">
            <v>7.28</v>
          </cell>
          <cell r="I306">
            <v>7.06</v>
          </cell>
          <cell r="J306">
            <v>9.06</v>
          </cell>
          <cell r="K306">
            <v>6.06</v>
          </cell>
          <cell r="L306">
            <v>4.3499999999999996</v>
          </cell>
          <cell r="M306">
            <v>2.74</v>
          </cell>
          <cell r="N306">
            <v>2.5099999999999998</v>
          </cell>
          <cell r="O306">
            <v>4.1100000000000003</v>
          </cell>
        </row>
        <row r="307">
          <cell r="A307" t="str">
            <v>DSFLWR_2_WS2SR1</v>
          </cell>
          <cell r="B307" t="str">
            <v>Willow Springs 2</v>
          </cell>
          <cell r="C307" t="str">
            <v>CAISO System</v>
          </cell>
          <cell r="D307">
            <v>0.4</v>
          </cell>
          <cell r="E307">
            <v>3</v>
          </cell>
          <cell r="F307">
            <v>3.5</v>
          </cell>
          <cell r="G307">
            <v>4.4000000000000004</v>
          </cell>
          <cell r="H307">
            <v>6.4</v>
          </cell>
          <cell r="I307">
            <v>13.1</v>
          </cell>
          <cell r="J307">
            <v>14.4</v>
          </cell>
          <cell r="K307">
            <v>12.4</v>
          </cell>
          <cell r="L307">
            <v>11.1</v>
          </cell>
          <cell r="M307">
            <v>7.4</v>
          </cell>
          <cell r="N307">
            <v>5.7</v>
          </cell>
          <cell r="O307">
            <v>3.5</v>
          </cell>
        </row>
        <row r="308">
          <cell r="A308" t="str">
            <v>DSRTHV_2_DH1SR1</v>
          </cell>
          <cell r="B308" t="str">
            <v>Desert Harvest</v>
          </cell>
          <cell r="C308" t="str">
            <v>CAISO System</v>
          </cell>
          <cell r="D308">
            <v>0.32</v>
          </cell>
          <cell r="E308">
            <v>2.4</v>
          </cell>
          <cell r="F308">
            <v>2.8</v>
          </cell>
          <cell r="G308">
            <v>3.52</v>
          </cell>
          <cell r="H308">
            <v>5.12</v>
          </cell>
          <cell r="I308">
            <v>10.48</v>
          </cell>
          <cell r="J308">
            <v>11.52</v>
          </cell>
          <cell r="K308">
            <v>9.92</v>
          </cell>
          <cell r="L308">
            <v>8.8800000000000008</v>
          </cell>
          <cell r="M308">
            <v>5.92</v>
          </cell>
          <cell r="N308">
            <v>4.5599999999999996</v>
          </cell>
          <cell r="O308">
            <v>2.8</v>
          </cell>
        </row>
        <row r="309">
          <cell r="A309" t="str">
            <v>DSRTHV_2_DH2BT1</v>
          </cell>
          <cell r="B309" t="str">
            <v>Desert Harvest BESS</v>
          </cell>
          <cell r="C309" t="str">
            <v>CAISO System</v>
          </cell>
          <cell r="D309">
            <v>35</v>
          </cell>
          <cell r="E309">
            <v>35</v>
          </cell>
          <cell r="F309">
            <v>35</v>
          </cell>
          <cell r="G309">
            <v>35</v>
          </cell>
          <cell r="H309">
            <v>35</v>
          </cell>
          <cell r="I309">
            <v>35</v>
          </cell>
          <cell r="J309">
            <v>35</v>
          </cell>
          <cell r="K309">
            <v>35</v>
          </cell>
          <cell r="L309">
            <v>35</v>
          </cell>
          <cell r="M309">
            <v>35</v>
          </cell>
          <cell r="N309">
            <v>35</v>
          </cell>
          <cell r="O309">
            <v>35</v>
          </cell>
        </row>
        <row r="310">
          <cell r="A310" t="str">
            <v>DSRTHV_2_DH2SR2</v>
          </cell>
          <cell r="B310" t="str">
            <v>Desert Harvest 2</v>
          </cell>
          <cell r="C310" t="str">
            <v>CAISO System</v>
          </cell>
          <cell r="D310">
            <v>0.08</v>
          </cell>
          <cell r="E310">
            <v>0.69</v>
          </cell>
          <cell r="F310">
            <v>0.82</v>
          </cell>
          <cell r="G310">
            <v>1.1599999999999999</v>
          </cell>
          <cell r="H310">
            <v>1.72</v>
          </cell>
          <cell r="I310">
            <v>3.55</v>
          </cell>
          <cell r="J310">
            <v>3.92</v>
          </cell>
          <cell r="K310">
            <v>3.32</v>
          </cell>
          <cell r="L310">
            <v>2.86</v>
          </cell>
          <cell r="M310">
            <v>1.8</v>
          </cell>
          <cell r="N310">
            <v>1.21</v>
          </cell>
          <cell r="O310">
            <v>0.59</v>
          </cell>
        </row>
        <row r="311">
          <cell r="A311" t="str">
            <v>DSRTSL_2_SOLAR1</v>
          </cell>
          <cell r="B311" t="str">
            <v>Desert Stateline</v>
          </cell>
          <cell r="C311" t="str">
            <v>CAISO System</v>
          </cell>
          <cell r="D311">
            <v>1.18</v>
          </cell>
          <cell r="E311">
            <v>8.89</v>
          </cell>
          <cell r="F311">
            <v>10.37</v>
          </cell>
          <cell r="G311">
            <v>13.03</v>
          </cell>
          <cell r="H311">
            <v>18.96</v>
          </cell>
          <cell r="I311">
            <v>38.799999999999997</v>
          </cell>
          <cell r="J311">
            <v>42.65</v>
          </cell>
          <cell r="K311">
            <v>36.729999999999997</v>
          </cell>
          <cell r="L311">
            <v>32.880000000000003</v>
          </cell>
          <cell r="M311">
            <v>21.92</v>
          </cell>
          <cell r="N311">
            <v>16.88</v>
          </cell>
          <cell r="O311">
            <v>10.37</v>
          </cell>
        </row>
        <row r="312">
          <cell r="A312" t="str">
            <v>DSRTSN_2_SOLAR1</v>
          </cell>
          <cell r="B312" t="str">
            <v>Desert Sunlight 300</v>
          </cell>
          <cell r="C312" t="str">
            <v>CAISO System</v>
          </cell>
          <cell r="D312">
            <v>1.2</v>
          </cell>
          <cell r="E312">
            <v>9</v>
          </cell>
          <cell r="F312">
            <v>10.5</v>
          </cell>
          <cell r="G312">
            <v>13.2</v>
          </cell>
          <cell r="H312">
            <v>19.2</v>
          </cell>
          <cell r="I312">
            <v>39.299999999999997</v>
          </cell>
          <cell r="J312">
            <v>43.2</v>
          </cell>
          <cell r="K312">
            <v>37.200000000000003</v>
          </cell>
          <cell r="L312">
            <v>33.299999999999997</v>
          </cell>
          <cell r="M312">
            <v>22.2</v>
          </cell>
          <cell r="N312">
            <v>17.100000000000001</v>
          </cell>
          <cell r="O312">
            <v>10.5</v>
          </cell>
        </row>
        <row r="313">
          <cell r="A313" t="str">
            <v>DSRTSN_2_SOLAR2</v>
          </cell>
          <cell r="B313" t="str">
            <v>Desert Sunlight 250</v>
          </cell>
          <cell r="C313" t="str">
            <v>CAISO System</v>
          </cell>
          <cell r="D313">
            <v>1</v>
          </cell>
          <cell r="E313">
            <v>7.5</v>
          </cell>
          <cell r="F313">
            <v>8.75</v>
          </cell>
          <cell r="G313">
            <v>11</v>
          </cell>
          <cell r="H313">
            <v>16</v>
          </cell>
          <cell r="I313">
            <v>32.75</v>
          </cell>
          <cell r="J313">
            <v>36</v>
          </cell>
          <cell r="K313">
            <v>31</v>
          </cell>
          <cell r="L313">
            <v>27.75</v>
          </cell>
          <cell r="M313">
            <v>18.5</v>
          </cell>
          <cell r="N313">
            <v>14.25</v>
          </cell>
          <cell r="O313">
            <v>8.75</v>
          </cell>
        </row>
        <row r="314">
          <cell r="A314" t="str">
            <v>DTCHWD_2_BT3WND</v>
          </cell>
          <cell r="B314" t="str">
            <v>Brookfield Tehachapi 3</v>
          </cell>
          <cell r="C314" t="str">
            <v>CAISO System</v>
          </cell>
          <cell r="D314">
            <v>0.79515002054796657</v>
          </cell>
          <cell r="E314">
            <v>0.84569712267499431</v>
          </cell>
          <cell r="F314">
            <v>0.74307766626970428</v>
          </cell>
          <cell r="G314">
            <v>0.71193065089696606</v>
          </cell>
          <cell r="H314">
            <v>0.7570250622811836</v>
          </cell>
          <cell r="I314">
            <v>0.69390293120246849</v>
          </cell>
          <cell r="J314">
            <v>0.64469347323237292</v>
          </cell>
          <cell r="K314">
            <v>0.48986566892033301</v>
          </cell>
          <cell r="L314">
            <v>0.50604509318253232</v>
          </cell>
          <cell r="M314">
            <v>0.46945240382135489</v>
          </cell>
          <cell r="N314">
            <v>0.63267315488356579</v>
          </cell>
          <cell r="O314">
            <v>0.7663776812786417</v>
          </cell>
        </row>
        <row r="315">
          <cell r="A315" t="str">
            <v>DTCHWD_2_BT4WND</v>
          </cell>
          <cell r="B315" t="str">
            <v>Brookfield Tehachapi 4</v>
          </cell>
          <cell r="C315" t="str">
            <v>CAISO System</v>
          </cell>
          <cell r="D315">
            <v>1.1520840297717205</v>
          </cell>
          <cell r="E315">
            <v>1.2253211644091029</v>
          </cell>
          <cell r="F315">
            <v>1.0766369742396606</v>
          </cell>
          <cell r="G315">
            <v>1.0315084097440486</v>
          </cell>
          <cell r="H315">
            <v>1.0968452013496262</v>
          </cell>
          <cell r="I315">
            <v>1.0053882469866877</v>
          </cell>
          <cell r="J315">
            <v>0.93408921010557155</v>
          </cell>
          <cell r="K315">
            <v>0.70976092474679364</v>
          </cell>
          <cell r="L315">
            <v>0.73320311278891348</v>
          </cell>
          <cell r="M315">
            <v>0.68018437175894086</v>
          </cell>
          <cell r="N315">
            <v>0.91667310440907768</v>
          </cell>
          <cell r="O315">
            <v>1.1103961070970543</v>
          </cell>
        </row>
        <row r="316">
          <cell r="A316" t="str">
            <v>DUANE_1_PL1X3</v>
          </cell>
          <cell r="B316" t="str">
            <v>DONALD VON RAESFELD POWER PROJECT</v>
          </cell>
          <cell r="C316" t="str">
            <v>Bay Area</v>
          </cell>
          <cell r="D316">
            <v>147.80000000000001</v>
          </cell>
          <cell r="E316">
            <v>147.80000000000001</v>
          </cell>
          <cell r="F316">
            <v>147.80000000000001</v>
          </cell>
          <cell r="G316">
            <v>147.80000000000001</v>
          </cell>
          <cell r="H316">
            <v>143.5</v>
          </cell>
          <cell r="I316">
            <v>143.5</v>
          </cell>
          <cell r="J316">
            <v>143.5</v>
          </cell>
          <cell r="K316">
            <v>143.5</v>
          </cell>
          <cell r="L316">
            <v>143.5</v>
          </cell>
          <cell r="M316">
            <v>147.80000000000001</v>
          </cell>
          <cell r="N316">
            <v>147.80000000000001</v>
          </cell>
          <cell r="O316">
            <v>147.80000000000001</v>
          </cell>
        </row>
        <row r="317">
          <cell r="A317" t="str">
            <v>DUTCH1_7_UNIT 1</v>
          </cell>
          <cell r="B317" t="str">
            <v>DUTCH FLAT 1 PH</v>
          </cell>
          <cell r="C317" t="str">
            <v>Sierra</v>
          </cell>
          <cell r="D317">
            <v>17.600000000000001</v>
          </cell>
          <cell r="E317">
            <v>12.8</v>
          </cell>
          <cell r="F317">
            <v>9.36</v>
          </cell>
          <cell r="G317">
            <v>16</v>
          </cell>
          <cell r="H317">
            <v>17.399999999999999</v>
          </cell>
          <cell r="I317">
            <v>18.8</v>
          </cell>
          <cell r="J317">
            <v>18.8</v>
          </cell>
          <cell r="K317">
            <v>19</v>
          </cell>
          <cell r="L317">
            <v>16.8</v>
          </cell>
          <cell r="M317">
            <v>6.4</v>
          </cell>
          <cell r="N317">
            <v>15.3</v>
          </cell>
          <cell r="O317">
            <v>18.64</v>
          </cell>
        </row>
        <row r="318">
          <cell r="A318" t="str">
            <v>DUTCH2_7_UNIT 1</v>
          </cell>
          <cell r="B318" t="str">
            <v>DUTCH FLAT 2 PH</v>
          </cell>
          <cell r="C318" t="str">
            <v>Sierra</v>
          </cell>
          <cell r="D318">
            <v>0</v>
          </cell>
          <cell r="E318">
            <v>5.16</v>
          </cell>
          <cell r="F318">
            <v>17.52</v>
          </cell>
          <cell r="G318">
            <v>5.6</v>
          </cell>
          <cell r="H318">
            <v>15.2</v>
          </cell>
          <cell r="I318">
            <v>5.6</v>
          </cell>
          <cell r="J318">
            <v>15.6</v>
          </cell>
          <cell r="K318">
            <v>16.760000000000002</v>
          </cell>
          <cell r="L318">
            <v>0</v>
          </cell>
          <cell r="M318">
            <v>0</v>
          </cell>
          <cell r="N318">
            <v>0</v>
          </cell>
          <cell r="O318">
            <v>15.28</v>
          </cell>
        </row>
        <row r="319">
          <cell r="A319" t="str">
            <v>DVLCYN_1_UNITS</v>
          </cell>
          <cell r="B319" t="str">
            <v>DEVIL CANYON HYDRO UNITS 1-4 AGGREGATE</v>
          </cell>
          <cell r="C319" t="str">
            <v>LA Basin</v>
          </cell>
          <cell r="D319">
            <v>138.4</v>
          </cell>
          <cell r="E319">
            <v>77.599999999999994</v>
          </cell>
          <cell r="F319">
            <v>70</v>
          </cell>
          <cell r="G319">
            <v>64.8</v>
          </cell>
          <cell r="H319">
            <v>76.599999999999994</v>
          </cell>
          <cell r="I319">
            <v>74.599999999999994</v>
          </cell>
          <cell r="J319">
            <v>70</v>
          </cell>
          <cell r="K319">
            <v>84.4</v>
          </cell>
          <cell r="L319">
            <v>71</v>
          </cell>
          <cell r="M319">
            <v>64</v>
          </cell>
          <cell r="N319">
            <v>63</v>
          </cell>
          <cell r="O319">
            <v>59.2</v>
          </cell>
        </row>
        <row r="320">
          <cell r="A320" t="str">
            <v>DYERSM_6_DSWWD1</v>
          </cell>
          <cell r="B320" t="str">
            <v>Dyer Summit Wind Repower</v>
          </cell>
          <cell r="C320" t="str">
            <v>CAISO System</v>
          </cell>
          <cell r="D320">
            <v>14.710864380152602</v>
          </cell>
          <cell r="E320">
            <v>15.783569448017669</v>
          </cell>
          <cell r="F320">
            <v>14.077357729261145</v>
          </cell>
          <cell r="G320">
            <v>14.871806059276585</v>
          </cell>
          <cell r="H320">
            <v>15.385608266364571</v>
          </cell>
          <cell r="I320">
            <v>11.349519646423017</v>
          </cell>
          <cell r="J320">
            <v>10.093900099446451</v>
          </cell>
          <cell r="K320">
            <v>9.4802513520371541</v>
          </cell>
          <cell r="L320">
            <v>9.7333809536133291</v>
          </cell>
          <cell r="M320">
            <v>8.1566111135580179</v>
          </cell>
          <cell r="N320">
            <v>10.304797524818905</v>
          </cell>
          <cell r="O320">
            <v>13.171643663211148</v>
          </cell>
        </row>
        <row r="321">
          <cell r="A321" t="str">
            <v>EASTWD_7_UNIT</v>
          </cell>
          <cell r="B321" t="str">
            <v>EASTWOOD PUMP-GEN</v>
          </cell>
          <cell r="C321" t="str">
            <v>Big Creek-Ventura</v>
          </cell>
          <cell r="D321">
            <v>199</v>
          </cell>
          <cell r="E321">
            <v>199</v>
          </cell>
          <cell r="F321">
            <v>199</v>
          </cell>
          <cell r="G321">
            <v>199</v>
          </cell>
          <cell r="H321">
            <v>199</v>
          </cell>
          <cell r="I321">
            <v>199</v>
          </cell>
          <cell r="J321">
            <v>199</v>
          </cell>
          <cell r="K321">
            <v>199</v>
          </cell>
          <cell r="L321">
            <v>199</v>
          </cell>
          <cell r="M321">
            <v>199</v>
          </cell>
          <cell r="N321">
            <v>199</v>
          </cell>
          <cell r="O321">
            <v>199</v>
          </cell>
        </row>
        <row r="322">
          <cell r="A322" t="str">
            <v>EDMONS_2_NSPIN</v>
          </cell>
          <cell r="B322" t="str">
            <v>EDMONS_2_NSPIN</v>
          </cell>
          <cell r="C322" t="str">
            <v>Big Creek-Ventura</v>
          </cell>
          <cell r="D322">
            <v>236</v>
          </cell>
          <cell r="E322">
            <v>236</v>
          </cell>
          <cell r="F322">
            <v>236</v>
          </cell>
          <cell r="G322">
            <v>236</v>
          </cell>
          <cell r="H322">
            <v>236</v>
          </cell>
          <cell r="I322">
            <v>236</v>
          </cell>
          <cell r="J322">
            <v>236</v>
          </cell>
          <cell r="K322">
            <v>236</v>
          </cell>
          <cell r="L322">
            <v>236</v>
          </cell>
          <cell r="M322">
            <v>236</v>
          </cell>
          <cell r="N322">
            <v>236</v>
          </cell>
          <cell r="O322">
            <v>236</v>
          </cell>
        </row>
        <row r="323">
          <cell r="A323" t="str">
            <v>EDWARD_2_E23SB1</v>
          </cell>
          <cell r="B323" t="str">
            <v>EdSan 2 Edwards 3</v>
          </cell>
          <cell r="C323" t="str">
            <v>CAISO System</v>
          </cell>
          <cell r="D323">
            <v>6.07</v>
          </cell>
          <cell r="E323">
            <v>6.59</v>
          </cell>
          <cell r="F323">
            <v>6.7</v>
          </cell>
          <cell r="G323">
            <v>6.92</v>
          </cell>
          <cell r="H323">
            <v>7.35</v>
          </cell>
          <cell r="I323">
            <v>8.7899999999999991</v>
          </cell>
          <cell r="J323">
            <v>9.07</v>
          </cell>
          <cell r="K323">
            <v>8.620000000000001</v>
          </cell>
          <cell r="L323">
            <v>8.2899999999999991</v>
          </cell>
          <cell r="M323">
            <v>7.49</v>
          </cell>
          <cell r="N323">
            <v>7.08</v>
          </cell>
          <cell r="O323">
            <v>6.6</v>
          </cell>
        </row>
        <row r="324">
          <cell r="A324" t="str">
            <v>EDWARD_2_ES2BT3</v>
          </cell>
          <cell r="B324" t="str">
            <v>EdSan 2</v>
          </cell>
          <cell r="C324" t="str">
            <v>CAISO System</v>
          </cell>
          <cell r="D324">
            <v>66.22</v>
          </cell>
          <cell r="E324">
            <v>68.099999999999994</v>
          </cell>
          <cell r="F324">
            <v>68.63</v>
          </cell>
          <cell r="G324">
            <v>69.680000000000007</v>
          </cell>
          <cell r="H324">
            <v>71.510000000000005</v>
          </cell>
          <cell r="I324">
            <v>77.569999999999993</v>
          </cell>
          <cell r="J324">
            <v>78.69</v>
          </cell>
          <cell r="K324">
            <v>76.67</v>
          </cell>
          <cell r="L324">
            <v>75</v>
          </cell>
          <cell r="M324">
            <v>71.569999999999993</v>
          </cell>
          <cell r="N324">
            <v>69.58</v>
          </cell>
          <cell r="O324">
            <v>67.44</v>
          </cell>
        </row>
        <row r="325">
          <cell r="A325" t="str">
            <v>EEKTMN_6_SOLAR1</v>
          </cell>
          <cell r="B325" t="str">
            <v>EE K Solar 1</v>
          </cell>
          <cell r="C325" t="str">
            <v>Fresno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 t="str">
            <v>ELCAJN_6_EB1BT1</v>
          </cell>
          <cell r="B326" t="str">
            <v>Eastern BESS 1</v>
          </cell>
          <cell r="C326" t="str">
            <v>San Diego-IV</v>
          </cell>
          <cell r="D326">
            <v>7.5</v>
          </cell>
          <cell r="E326">
            <v>7.5</v>
          </cell>
          <cell r="F326">
            <v>7.5</v>
          </cell>
          <cell r="G326">
            <v>7.5</v>
          </cell>
          <cell r="H326">
            <v>7.5</v>
          </cell>
          <cell r="I326">
            <v>7.5</v>
          </cell>
          <cell r="J326">
            <v>7.5</v>
          </cell>
          <cell r="K326">
            <v>7.5</v>
          </cell>
          <cell r="L326">
            <v>7.5</v>
          </cell>
          <cell r="M326">
            <v>7.5</v>
          </cell>
          <cell r="N326">
            <v>7.5</v>
          </cell>
          <cell r="O326">
            <v>7.5</v>
          </cell>
        </row>
        <row r="327">
          <cell r="A327" t="str">
            <v>ELCAJN_6_LM6K</v>
          </cell>
          <cell r="B327" t="str">
            <v>El Cajon Energy Center</v>
          </cell>
          <cell r="C327" t="str">
            <v>San Diego-IV</v>
          </cell>
          <cell r="D327">
            <v>48.1</v>
          </cell>
          <cell r="E327">
            <v>48.1</v>
          </cell>
          <cell r="F327">
            <v>48.1</v>
          </cell>
          <cell r="G327">
            <v>48.1</v>
          </cell>
          <cell r="H327">
            <v>48.1</v>
          </cell>
          <cell r="I327">
            <v>48.1</v>
          </cell>
          <cell r="J327">
            <v>48.1</v>
          </cell>
          <cell r="K327">
            <v>48.1</v>
          </cell>
          <cell r="L327">
            <v>48.1</v>
          </cell>
          <cell r="M327">
            <v>48.1</v>
          </cell>
          <cell r="N327">
            <v>48.1</v>
          </cell>
          <cell r="O327">
            <v>48.1</v>
          </cell>
        </row>
        <row r="328">
          <cell r="A328" t="str">
            <v>ELCAJN_6_UNITA1</v>
          </cell>
          <cell r="B328" t="str">
            <v>Cuyamaca Peak Energy Plant</v>
          </cell>
          <cell r="C328" t="str">
            <v>San Diego-IV</v>
          </cell>
          <cell r="D328">
            <v>45.42</v>
          </cell>
          <cell r="E328">
            <v>45.42</v>
          </cell>
          <cell r="F328">
            <v>45.42</v>
          </cell>
          <cell r="G328">
            <v>45.42</v>
          </cell>
          <cell r="H328">
            <v>45.42</v>
          </cell>
          <cell r="I328">
            <v>45.42</v>
          </cell>
          <cell r="J328">
            <v>45.42</v>
          </cell>
          <cell r="K328">
            <v>45.42</v>
          </cell>
          <cell r="L328">
            <v>45.42</v>
          </cell>
          <cell r="M328">
            <v>45.42</v>
          </cell>
          <cell r="N328">
            <v>45.42</v>
          </cell>
          <cell r="O328">
            <v>45.42</v>
          </cell>
        </row>
        <row r="329">
          <cell r="A329" t="str">
            <v>ELCAP_1_SOLAR</v>
          </cell>
          <cell r="B329" t="str">
            <v>2097 Helton</v>
          </cell>
          <cell r="C329" t="str">
            <v>Fresno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 t="str">
            <v>ELDORO_7_UNIT 1</v>
          </cell>
          <cell r="B330" t="str">
            <v>El Dorado Unit 1</v>
          </cell>
          <cell r="C330" t="str">
            <v>Sierra</v>
          </cell>
          <cell r="D330">
            <v>4.49</v>
          </cell>
          <cell r="E330">
            <v>3.83</v>
          </cell>
          <cell r="F330">
            <v>5.44</v>
          </cell>
          <cell r="G330">
            <v>8.35</v>
          </cell>
          <cell r="H330">
            <v>8.5</v>
          </cell>
          <cell r="I330">
            <v>6.39</v>
          </cell>
          <cell r="J330">
            <v>5.1100000000000003</v>
          </cell>
          <cell r="K330">
            <v>2.5299999999999998</v>
          </cell>
          <cell r="L330">
            <v>3.6</v>
          </cell>
          <cell r="M330">
            <v>0</v>
          </cell>
          <cell r="N330">
            <v>0</v>
          </cell>
          <cell r="O330">
            <v>1.05</v>
          </cell>
        </row>
        <row r="331">
          <cell r="A331" t="str">
            <v>ELDORO_7_UNIT 2</v>
          </cell>
          <cell r="B331" t="str">
            <v>El Dorado Unit 2</v>
          </cell>
          <cell r="C331" t="str">
            <v>Sierra</v>
          </cell>
          <cell r="D331">
            <v>7</v>
          </cell>
          <cell r="E331">
            <v>4.09</v>
          </cell>
          <cell r="F331">
            <v>4</v>
          </cell>
          <cell r="G331">
            <v>8.0500000000000007</v>
          </cell>
          <cell r="H331">
            <v>8.81</v>
          </cell>
          <cell r="I331">
            <v>6.44</v>
          </cell>
          <cell r="J331">
            <v>4.24</v>
          </cell>
          <cell r="K331">
            <v>5.18</v>
          </cell>
          <cell r="L331">
            <v>3.18</v>
          </cell>
          <cell r="M331">
            <v>0</v>
          </cell>
          <cell r="N331">
            <v>0</v>
          </cell>
          <cell r="O331">
            <v>0.68</v>
          </cell>
        </row>
        <row r="332">
          <cell r="A332" t="str">
            <v>ELECTR_7_PL1X3</v>
          </cell>
          <cell r="B332" t="str">
            <v>ELECTRA PH UNIT 1 &amp; 2 AGGREGATE</v>
          </cell>
          <cell r="C332" t="str">
            <v>CAISO System</v>
          </cell>
          <cell r="D332">
            <v>49.36</v>
          </cell>
          <cell r="E332">
            <v>33.74</v>
          </cell>
          <cell r="F332">
            <v>51</v>
          </cell>
          <cell r="G332">
            <v>25.4</v>
          </cell>
          <cell r="H332">
            <v>48.6</v>
          </cell>
          <cell r="I332">
            <v>53.88</v>
          </cell>
          <cell r="J332">
            <v>50.6</v>
          </cell>
          <cell r="K332">
            <v>54.6</v>
          </cell>
          <cell r="L332">
            <v>61.28</v>
          </cell>
          <cell r="M332">
            <v>48.64</v>
          </cell>
          <cell r="N332">
            <v>50.76</v>
          </cell>
          <cell r="O332">
            <v>55.6</v>
          </cell>
        </row>
        <row r="333">
          <cell r="A333" t="str">
            <v>ELKCRK_6_STONYG</v>
          </cell>
          <cell r="B333" t="str">
            <v>STONEY GORGE HYDRO AGGREGATE</v>
          </cell>
          <cell r="C333" t="str">
            <v>CAISO System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 t="str">
            <v>ELKHIL_2_PL1X3</v>
          </cell>
          <cell r="B334" t="str">
            <v>ELK HILLS COMBINED CYCLE (AGGREGATE)</v>
          </cell>
          <cell r="C334" t="str">
            <v>CAISO System</v>
          </cell>
          <cell r="D334">
            <v>380</v>
          </cell>
          <cell r="E334">
            <v>380</v>
          </cell>
          <cell r="F334">
            <v>380</v>
          </cell>
          <cell r="G334">
            <v>380</v>
          </cell>
          <cell r="H334">
            <v>380</v>
          </cell>
          <cell r="I334">
            <v>380</v>
          </cell>
          <cell r="J334">
            <v>380</v>
          </cell>
          <cell r="K334">
            <v>380</v>
          </cell>
          <cell r="L334">
            <v>380</v>
          </cell>
          <cell r="M334">
            <v>380</v>
          </cell>
          <cell r="N334">
            <v>380</v>
          </cell>
          <cell r="O334">
            <v>380</v>
          </cell>
        </row>
        <row r="335">
          <cell r="A335" t="str">
            <v>ELKHRN_1_EESX3</v>
          </cell>
          <cell r="B335" t="str">
            <v>Elkhorn Energy Storage</v>
          </cell>
          <cell r="C335" t="str">
            <v>Bay Area</v>
          </cell>
          <cell r="D335">
            <v>182.5</v>
          </cell>
          <cell r="E335">
            <v>182.5</v>
          </cell>
          <cell r="F335">
            <v>182.5</v>
          </cell>
          <cell r="G335">
            <v>182.5</v>
          </cell>
          <cell r="H335">
            <v>182.5</v>
          </cell>
          <cell r="I335">
            <v>182.5</v>
          </cell>
          <cell r="J335">
            <v>182.5</v>
          </cell>
          <cell r="K335">
            <v>182.5</v>
          </cell>
          <cell r="L335">
            <v>182.5</v>
          </cell>
          <cell r="M335">
            <v>182.5</v>
          </cell>
          <cell r="N335">
            <v>182.5</v>
          </cell>
          <cell r="O335">
            <v>182.5</v>
          </cell>
        </row>
        <row r="336">
          <cell r="A336" t="str">
            <v>ELLIS_2_QF</v>
          </cell>
          <cell r="B336" t="str">
            <v>ELLIS QFS</v>
          </cell>
          <cell r="C336" t="str">
            <v>LA Basin</v>
          </cell>
          <cell r="D336">
            <v>0.24</v>
          </cell>
          <cell r="E336">
            <v>0.33</v>
          </cell>
          <cell r="F336">
            <v>7.0000000000000007E-2</v>
          </cell>
          <cell r="G336">
            <v>0.05</v>
          </cell>
          <cell r="H336">
            <v>0.06</v>
          </cell>
          <cell r="I336">
            <v>0.11</v>
          </cell>
          <cell r="J336">
            <v>0.2</v>
          </cell>
          <cell r="K336">
            <v>0.55000000000000004</v>
          </cell>
          <cell r="L336">
            <v>1</v>
          </cell>
          <cell r="M336">
            <v>1</v>
          </cell>
          <cell r="N336">
            <v>1</v>
          </cell>
          <cell r="O336">
            <v>0.98</v>
          </cell>
        </row>
        <row r="337">
          <cell r="A337" t="str">
            <v>ELNIDP_6_BIOMAS</v>
          </cell>
          <cell r="B337" t="str">
            <v>El Nido Biomass to Energy</v>
          </cell>
          <cell r="C337" t="str">
            <v>Fresno</v>
          </cell>
          <cell r="D337">
            <v>9.16</v>
          </cell>
          <cell r="E337">
            <v>9.5</v>
          </cell>
          <cell r="F337">
            <v>9.6</v>
          </cell>
          <cell r="G337">
            <v>9.08</v>
          </cell>
          <cell r="H337">
            <v>8.9</v>
          </cell>
          <cell r="I337">
            <v>9.77</v>
          </cell>
          <cell r="J337">
            <v>9.27</v>
          </cell>
          <cell r="K337">
            <v>9.5299999999999994</v>
          </cell>
          <cell r="L337">
            <v>9.4499999999999993</v>
          </cell>
          <cell r="M337">
            <v>7.19</v>
          </cell>
          <cell r="N337">
            <v>5.74</v>
          </cell>
          <cell r="O337">
            <v>6.58</v>
          </cell>
        </row>
        <row r="338">
          <cell r="A338" t="str">
            <v>ELSEGN_2_UN1011</v>
          </cell>
          <cell r="B338" t="str">
            <v>El Segundo Energy Center 5/6</v>
          </cell>
          <cell r="C338" t="str">
            <v>LA Basin</v>
          </cell>
          <cell r="D338">
            <v>274.31</v>
          </cell>
          <cell r="E338">
            <v>274.31</v>
          </cell>
          <cell r="F338">
            <v>274.31</v>
          </cell>
          <cell r="G338">
            <v>274.31</v>
          </cell>
          <cell r="H338">
            <v>274.31</v>
          </cell>
          <cell r="I338">
            <v>274.31</v>
          </cell>
          <cell r="J338">
            <v>274.31</v>
          </cell>
          <cell r="K338">
            <v>274.31</v>
          </cell>
          <cell r="L338">
            <v>274.31</v>
          </cell>
          <cell r="M338">
            <v>274.31</v>
          </cell>
          <cell r="N338">
            <v>274.31</v>
          </cell>
          <cell r="O338">
            <v>274.31</v>
          </cell>
        </row>
        <row r="339">
          <cell r="A339" t="str">
            <v>ELSEGN_2_UN2021</v>
          </cell>
          <cell r="B339" t="str">
            <v>El Segundo Energy Center 7/8</v>
          </cell>
          <cell r="C339" t="str">
            <v>LA Basin</v>
          </cell>
          <cell r="D339">
            <v>271.74</v>
          </cell>
          <cell r="E339">
            <v>271.74</v>
          </cell>
          <cell r="F339">
            <v>271.74</v>
          </cell>
          <cell r="G339">
            <v>271.74</v>
          </cell>
          <cell r="H339">
            <v>271.74</v>
          </cell>
          <cell r="I339">
            <v>271.74</v>
          </cell>
          <cell r="J339">
            <v>271.74</v>
          </cell>
          <cell r="K339">
            <v>271.74</v>
          </cell>
          <cell r="L339">
            <v>271.74</v>
          </cell>
          <cell r="M339">
            <v>271.74</v>
          </cell>
          <cell r="N339">
            <v>271.74</v>
          </cell>
          <cell r="O339">
            <v>271.74</v>
          </cell>
        </row>
        <row r="340">
          <cell r="A340" t="str">
            <v>ENERSJ_2_WIND</v>
          </cell>
          <cell r="B340" t="str">
            <v>ESJ Wind Energy</v>
          </cell>
          <cell r="C340" t="str">
            <v>San Diego-IV</v>
          </cell>
          <cell r="D340">
            <v>26.681700689498435</v>
          </cell>
          <cell r="E340">
            <v>28.377836783094253</v>
          </cell>
          <cell r="F340">
            <v>24.934383912605632</v>
          </cell>
          <cell r="G340">
            <v>23.889228507875973</v>
          </cell>
          <cell r="H340">
            <v>25.402396534324161</v>
          </cell>
          <cell r="I340">
            <v>23.284298358127277</v>
          </cell>
          <cell r="J340">
            <v>21.633047657352961</v>
          </cell>
          <cell r="K340">
            <v>16.437714668215619</v>
          </cell>
          <cell r="L340">
            <v>16.980624237902749</v>
          </cell>
          <cell r="M340">
            <v>15.752736217116576</v>
          </cell>
          <cell r="N340">
            <v>21.229699197204098</v>
          </cell>
          <cell r="O340">
            <v>25.716228860683309</v>
          </cell>
        </row>
        <row r="341">
          <cell r="A341" t="str">
            <v>ENERSJ_5_ESJWD2</v>
          </cell>
          <cell r="B341" t="str">
            <v>Energia Sierra Juarez Wind 2</v>
          </cell>
          <cell r="C341" t="str">
            <v>San Diego-IV</v>
          </cell>
          <cell r="D341">
            <v>18.553500479452552</v>
          </cell>
          <cell r="E341">
            <v>19.732932862416533</v>
          </cell>
          <cell r="F341">
            <v>17.338478879626436</v>
          </cell>
          <cell r="G341">
            <v>16.611715187595873</v>
          </cell>
          <cell r="H341">
            <v>17.663918119894284</v>
          </cell>
          <cell r="I341">
            <v>16.191068394724265</v>
          </cell>
          <cell r="J341">
            <v>15.042847708755369</v>
          </cell>
          <cell r="K341">
            <v>11.430198941474437</v>
          </cell>
          <cell r="L341">
            <v>11.807718840925753</v>
          </cell>
          <cell r="M341">
            <v>10.95388942249828</v>
          </cell>
          <cell r="N341">
            <v>14.762373613949869</v>
          </cell>
          <cell r="O341">
            <v>17.88214589650164</v>
          </cell>
        </row>
        <row r="342">
          <cell r="A342" t="str">
            <v>ENWIND_2_WIND1</v>
          </cell>
          <cell r="B342" t="str">
            <v>Cameron Ridge</v>
          </cell>
          <cell r="C342" t="str">
            <v>CAISO System</v>
          </cell>
          <cell r="D342">
            <v>8.3225702150687173</v>
          </cell>
          <cell r="E342">
            <v>8.8516298839982746</v>
          </cell>
          <cell r="F342">
            <v>7.7775462402895723</v>
          </cell>
          <cell r="G342">
            <v>7.4515408127215785</v>
          </cell>
          <cell r="H342">
            <v>7.9235289852097219</v>
          </cell>
          <cell r="I342">
            <v>7.262850679919171</v>
          </cell>
          <cell r="J342">
            <v>6.7477916864988368</v>
          </cell>
          <cell r="K342">
            <v>5.127260668032819</v>
          </cell>
          <cell r="L342">
            <v>5.2966053086438381</v>
          </cell>
          <cell r="M342">
            <v>4.9136018266635144</v>
          </cell>
          <cell r="N342">
            <v>6.6219790211146563</v>
          </cell>
          <cell r="O342">
            <v>8.0214197307164508</v>
          </cell>
        </row>
        <row r="343">
          <cell r="A343" t="str">
            <v>ENWIND_2_WIND2</v>
          </cell>
          <cell r="B343" t="str">
            <v>Ridgetop I</v>
          </cell>
          <cell r="C343" t="str">
            <v>CAISO System</v>
          </cell>
          <cell r="D343">
            <v>6.7570081746120536</v>
          </cell>
          <cell r="E343">
            <v>7.1865462157981739</v>
          </cell>
          <cell r="F343">
            <v>6.3145088795896651</v>
          </cell>
          <cell r="G343">
            <v>6.0498284645111076</v>
          </cell>
          <cell r="H343">
            <v>6.4330307514738809</v>
          </cell>
          <cell r="I343">
            <v>5.8966329087071996</v>
          </cell>
          <cell r="J343">
            <v>5.4784618703124321</v>
          </cell>
          <cell r="K343">
            <v>4.1627695954474522</v>
          </cell>
          <cell r="L343">
            <v>4.300258747400008</v>
          </cell>
          <cell r="M343">
            <v>3.9893022049174691</v>
          </cell>
          <cell r="N343">
            <v>5.3763158761661245</v>
          </cell>
          <cell r="O343">
            <v>6.5125072293545019</v>
          </cell>
        </row>
        <row r="344">
          <cell r="A344" t="str">
            <v>ESCNDO_6_EB1BT1</v>
          </cell>
          <cell r="B344" t="str">
            <v>Escondido BESS 1</v>
          </cell>
          <cell r="C344" t="str">
            <v>San Diego-IV</v>
          </cell>
          <cell r="D344">
            <v>10</v>
          </cell>
          <cell r="E344">
            <v>10</v>
          </cell>
          <cell r="F344">
            <v>10</v>
          </cell>
          <cell r="G344">
            <v>10</v>
          </cell>
          <cell r="H344">
            <v>10</v>
          </cell>
          <cell r="I344">
            <v>10</v>
          </cell>
          <cell r="J344">
            <v>10</v>
          </cell>
          <cell r="K344">
            <v>10</v>
          </cell>
          <cell r="L344">
            <v>10</v>
          </cell>
          <cell r="M344">
            <v>10</v>
          </cell>
          <cell r="N344">
            <v>10</v>
          </cell>
          <cell r="O344">
            <v>10</v>
          </cell>
        </row>
        <row r="345">
          <cell r="A345" t="str">
            <v>ESCNDO_6_EB2BT2</v>
          </cell>
          <cell r="B345" t="str">
            <v>Escondido BESS 2</v>
          </cell>
          <cell r="C345" t="str">
            <v>San Diego-IV</v>
          </cell>
          <cell r="D345">
            <v>10</v>
          </cell>
          <cell r="E345">
            <v>10</v>
          </cell>
          <cell r="F345">
            <v>10</v>
          </cell>
          <cell r="G345">
            <v>10</v>
          </cell>
          <cell r="H345">
            <v>10</v>
          </cell>
          <cell r="I345">
            <v>10</v>
          </cell>
          <cell r="J345">
            <v>10</v>
          </cell>
          <cell r="K345">
            <v>10</v>
          </cell>
          <cell r="L345">
            <v>10</v>
          </cell>
          <cell r="M345">
            <v>10</v>
          </cell>
          <cell r="N345">
            <v>10</v>
          </cell>
          <cell r="O345">
            <v>10</v>
          </cell>
        </row>
        <row r="346">
          <cell r="A346" t="str">
            <v>ESCNDO_6_EB3BT3</v>
          </cell>
          <cell r="B346" t="str">
            <v>Escondido BESS 3</v>
          </cell>
          <cell r="C346" t="str">
            <v>San Diego-IV</v>
          </cell>
          <cell r="D346">
            <v>10</v>
          </cell>
          <cell r="E346">
            <v>10</v>
          </cell>
          <cell r="F346">
            <v>10</v>
          </cell>
          <cell r="G346">
            <v>10</v>
          </cell>
          <cell r="H346">
            <v>10</v>
          </cell>
          <cell r="I346">
            <v>10</v>
          </cell>
          <cell r="J346">
            <v>10</v>
          </cell>
          <cell r="K346">
            <v>10</v>
          </cell>
          <cell r="L346">
            <v>10</v>
          </cell>
          <cell r="M346">
            <v>10</v>
          </cell>
          <cell r="N346">
            <v>10</v>
          </cell>
          <cell r="O346">
            <v>10</v>
          </cell>
        </row>
        <row r="347">
          <cell r="A347" t="str">
            <v>ESCNDO_6_PL1X2</v>
          </cell>
          <cell r="B347" t="str">
            <v>MMC Escondido Aggregate</v>
          </cell>
          <cell r="C347" t="str">
            <v>San Diego-IV</v>
          </cell>
          <cell r="D347">
            <v>48.71</v>
          </cell>
          <cell r="E347">
            <v>48.71</v>
          </cell>
          <cell r="F347">
            <v>48.71</v>
          </cell>
          <cell r="G347">
            <v>48.71</v>
          </cell>
          <cell r="H347">
            <v>48.71</v>
          </cell>
          <cell r="I347">
            <v>48.71</v>
          </cell>
          <cell r="J347">
            <v>48.71</v>
          </cell>
          <cell r="K347">
            <v>48.71</v>
          </cell>
          <cell r="L347">
            <v>48.71</v>
          </cell>
          <cell r="M347">
            <v>48.71</v>
          </cell>
          <cell r="N347">
            <v>48.71</v>
          </cell>
          <cell r="O347">
            <v>48.71</v>
          </cell>
        </row>
        <row r="348">
          <cell r="A348" t="str">
            <v>ESCNDO_6_UNITB1</v>
          </cell>
          <cell r="B348" t="str">
            <v>CalPeak Power Enterprise Unit 1</v>
          </cell>
          <cell r="C348" t="str">
            <v>San Diego-IV</v>
          </cell>
          <cell r="D348">
            <v>48.04</v>
          </cell>
          <cell r="E348">
            <v>48.04</v>
          </cell>
          <cell r="F348">
            <v>48.04</v>
          </cell>
          <cell r="G348">
            <v>48.04</v>
          </cell>
          <cell r="H348">
            <v>48.04</v>
          </cell>
          <cell r="I348">
            <v>48.04</v>
          </cell>
          <cell r="J348">
            <v>48.04</v>
          </cell>
          <cell r="K348">
            <v>48.04</v>
          </cell>
          <cell r="L348">
            <v>48.04</v>
          </cell>
          <cell r="M348">
            <v>48.04</v>
          </cell>
          <cell r="N348">
            <v>48.04</v>
          </cell>
          <cell r="O348">
            <v>48.04</v>
          </cell>
        </row>
        <row r="349">
          <cell r="A349" t="str">
            <v>ESCO_6_GLMQF</v>
          </cell>
          <cell r="B349" t="str">
            <v>Goal Line Cogen</v>
          </cell>
          <cell r="C349" t="str">
            <v>San Diego-IV</v>
          </cell>
          <cell r="D349">
            <v>49.9</v>
          </cell>
          <cell r="E349">
            <v>49.9</v>
          </cell>
          <cell r="F349">
            <v>49.9</v>
          </cell>
          <cell r="G349">
            <v>49.9</v>
          </cell>
          <cell r="H349">
            <v>49.9</v>
          </cell>
          <cell r="I349">
            <v>49.9</v>
          </cell>
          <cell r="J349">
            <v>49.9</v>
          </cell>
          <cell r="K349">
            <v>49.9</v>
          </cell>
          <cell r="L349">
            <v>49.9</v>
          </cell>
          <cell r="M349">
            <v>49.9</v>
          </cell>
          <cell r="N349">
            <v>49.9</v>
          </cell>
          <cell r="O349">
            <v>49.9</v>
          </cell>
        </row>
        <row r="350">
          <cell r="A350" t="str">
            <v>ESNHWR_2_WC1BT1</v>
          </cell>
          <cell r="B350" t="str">
            <v>Wildcat I BESS</v>
          </cell>
          <cell r="C350" t="str">
            <v>LA Basin</v>
          </cell>
          <cell r="D350">
            <v>1.5</v>
          </cell>
          <cell r="E350">
            <v>1.5</v>
          </cell>
          <cell r="F350">
            <v>1.5</v>
          </cell>
          <cell r="G350">
            <v>1.5</v>
          </cell>
          <cell r="H350">
            <v>1.5</v>
          </cell>
          <cell r="I350">
            <v>1.5</v>
          </cell>
          <cell r="J350">
            <v>1.5</v>
          </cell>
          <cell r="K350">
            <v>1.5</v>
          </cell>
          <cell r="L350">
            <v>1.5</v>
          </cell>
          <cell r="M350">
            <v>1.5</v>
          </cell>
          <cell r="N350">
            <v>1.5</v>
          </cell>
          <cell r="O350">
            <v>1.5</v>
          </cell>
        </row>
        <row r="351">
          <cell r="A351" t="str">
            <v>ESQUON_6_LNDFIL</v>
          </cell>
          <cell r="B351" t="str">
            <v>Neal Road Landfill Generating Facility</v>
          </cell>
          <cell r="C351" t="str">
            <v>CAISO System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 t="str">
            <v>ESTWND_2_OPPWD1</v>
          </cell>
          <cell r="B352" t="str">
            <v>Oasis Power Plant Eastwind</v>
          </cell>
          <cell r="C352" t="str">
            <v>CAISO System</v>
          </cell>
          <cell r="D352">
            <v>10.096638260913513</v>
          </cell>
          <cell r="E352">
            <v>10.738474131033149</v>
          </cell>
          <cell r="F352">
            <v>9.4354350779224241</v>
          </cell>
          <cell r="G352">
            <v>9.0399371982783645</v>
          </cell>
          <cell r="H352">
            <v>9.6125360130548518</v>
          </cell>
          <cell r="I352">
            <v>8.8110252197575676</v>
          </cell>
          <cell r="J352">
            <v>8.1861744578883986</v>
          </cell>
          <cell r="K352">
            <v>6.2202054049128508</v>
          </cell>
          <cell r="L352">
            <v>6.4256481387666433</v>
          </cell>
          <cell r="M352">
            <v>5.9610023009671593</v>
          </cell>
          <cell r="N352">
            <v>8.0335431266771007</v>
          </cell>
          <cell r="O352">
            <v>9.7312934907247968</v>
          </cell>
        </row>
        <row r="353">
          <cell r="A353" t="str">
            <v>ETIWND_2_CHMPNE</v>
          </cell>
          <cell r="B353" t="str">
            <v>Champagne</v>
          </cell>
          <cell r="C353" t="str">
            <v>LA Basin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 t="str">
            <v>ETIWND_2_FONTNA</v>
          </cell>
          <cell r="B354" t="str">
            <v>FONTANALYTLE CREEK POWERHOUSE P</v>
          </cell>
          <cell r="C354" t="str">
            <v>LA Basin</v>
          </cell>
          <cell r="D354">
            <v>0.91</v>
          </cell>
          <cell r="E354">
            <v>0.9</v>
          </cell>
          <cell r="F354">
            <v>0.55000000000000004</v>
          </cell>
          <cell r="G354">
            <v>0.92</v>
          </cell>
          <cell r="H354">
            <v>0.94</v>
          </cell>
          <cell r="I354">
            <v>0.72</v>
          </cell>
          <cell r="J354">
            <v>0.75</v>
          </cell>
          <cell r="K354">
            <v>0.65</v>
          </cell>
          <cell r="L354">
            <v>0.71</v>
          </cell>
          <cell r="M354">
            <v>0.6</v>
          </cell>
          <cell r="N354">
            <v>0.81</v>
          </cell>
          <cell r="O354">
            <v>0.74</v>
          </cell>
        </row>
        <row r="355">
          <cell r="A355" t="str">
            <v>ETIWND_2_RTS010</v>
          </cell>
          <cell r="B355" t="str">
            <v>SPVP010 Fontana RT Solar</v>
          </cell>
          <cell r="C355" t="str">
            <v>LA Basin</v>
          </cell>
          <cell r="D355">
            <v>0.01</v>
          </cell>
          <cell r="E355">
            <v>0.05</v>
          </cell>
          <cell r="F355">
            <v>0.05</v>
          </cell>
          <cell r="G355">
            <v>7.0000000000000007E-2</v>
          </cell>
          <cell r="H355">
            <v>0.1</v>
          </cell>
          <cell r="I355">
            <v>0.2</v>
          </cell>
          <cell r="J355">
            <v>0.22</v>
          </cell>
          <cell r="K355">
            <v>0.19</v>
          </cell>
          <cell r="L355">
            <v>0.17</v>
          </cell>
          <cell r="M355">
            <v>0.11</v>
          </cell>
          <cell r="N355">
            <v>0.09</v>
          </cell>
          <cell r="O355">
            <v>0.05</v>
          </cell>
        </row>
        <row r="356">
          <cell r="A356" t="str">
            <v>ETIWND_2_RTS015</v>
          </cell>
          <cell r="B356" t="str">
            <v>SPVP015</v>
          </cell>
          <cell r="C356" t="str">
            <v>LA Basin</v>
          </cell>
          <cell r="D356">
            <v>0.01</v>
          </cell>
          <cell r="E356">
            <v>0.09</v>
          </cell>
          <cell r="F356">
            <v>0.11</v>
          </cell>
          <cell r="G356">
            <v>0.13</v>
          </cell>
          <cell r="H356">
            <v>0.19</v>
          </cell>
          <cell r="I356">
            <v>0.39</v>
          </cell>
          <cell r="J356">
            <v>0.43</v>
          </cell>
          <cell r="K356">
            <v>0.37</v>
          </cell>
          <cell r="L356">
            <v>0.33</v>
          </cell>
          <cell r="M356">
            <v>0.22</v>
          </cell>
          <cell r="N356">
            <v>0.17</v>
          </cell>
          <cell r="O356">
            <v>0.11</v>
          </cell>
        </row>
        <row r="357">
          <cell r="A357" t="str">
            <v>ETIWND_2_RTS017</v>
          </cell>
          <cell r="B357" t="str">
            <v>SPVP017</v>
          </cell>
          <cell r="C357" t="str">
            <v>LA Basin</v>
          </cell>
          <cell r="D357">
            <v>0.01</v>
          </cell>
          <cell r="E357">
            <v>0.11</v>
          </cell>
          <cell r="F357">
            <v>0.12</v>
          </cell>
          <cell r="G357">
            <v>0.15</v>
          </cell>
          <cell r="H357">
            <v>0.22</v>
          </cell>
          <cell r="I357">
            <v>0.46</v>
          </cell>
          <cell r="J357">
            <v>0.5</v>
          </cell>
          <cell r="K357">
            <v>0.43</v>
          </cell>
          <cell r="L357">
            <v>0.39</v>
          </cell>
          <cell r="M357">
            <v>0.26</v>
          </cell>
          <cell r="N357">
            <v>0.2</v>
          </cell>
          <cell r="O357">
            <v>0.12</v>
          </cell>
        </row>
        <row r="358">
          <cell r="A358" t="str">
            <v>ETIWND_2_RTS018</v>
          </cell>
          <cell r="B358" t="str">
            <v>SPVP018 Fontana RT Solar</v>
          </cell>
          <cell r="C358" t="str">
            <v>LA Basin</v>
          </cell>
          <cell r="D358">
            <v>0.01</v>
          </cell>
          <cell r="E358">
            <v>0.05</v>
          </cell>
          <cell r="F358">
            <v>0.05</v>
          </cell>
          <cell r="G358">
            <v>7.0000000000000007E-2</v>
          </cell>
          <cell r="H358">
            <v>0.1</v>
          </cell>
          <cell r="I358">
            <v>0.2</v>
          </cell>
          <cell r="J358">
            <v>0.22</v>
          </cell>
          <cell r="K358">
            <v>0.19</v>
          </cell>
          <cell r="L358">
            <v>0.17</v>
          </cell>
          <cell r="M358">
            <v>0.11</v>
          </cell>
          <cell r="N358">
            <v>0.09</v>
          </cell>
          <cell r="O358">
            <v>0.05</v>
          </cell>
        </row>
        <row r="359">
          <cell r="A359" t="str">
            <v>ETIWND_2_RTS023</v>
          </cell>
          <cell r="B359" t="str">
            <v>SPVP023 Fontana RT Solar</v>
          </cell>
          <cell r="C359" t="str">
            <v>LA Basin</v>
          </cell>
          <cell r="D359">
            <v>0.01</v>
          </cell>
          <cell r="E359">
            <v>0.08</v>
          </cell>
          <cell r="F359">
            <v>0.09</v>
          </cell>
          <cell r="G359">
            <v>0.11</v>
          </cell>
          <cell r="H359">
            <v>0.16</v>
          </cell>
          <cell r="I359">
            <v>0.33</v>
          </cell>
          <cell r="J359">
            <v>0.36</v>
          </cell>
          <cell r="K359">
            <v>0.31</v>
          </cell>
          <cell r="L359">
            <v>0.28000000000000003</v>
          </cell>
          <cell r="M359">
            <v>0.19</v>
          </cell>
          <cell r="N359">
            <v>0.14000000000000001</v>
          </cell>
          <cell r="O359">
            <v>0.09</v>
          </cell>
        </row>
        <row r="360">
          <cell r="A360" t="str">
            <v>ETIWND_2_RTS026</v>
          </cell>
          <cell r="B360" t="str">
            <v>SPVP026</v>
          </cell>
          <cell r="C360" t="str">
            <v>LA Basin</v>
          </cell>
          <cell r="D360">
            <v>0.02</v>
          </cell>
          <cell r="E360">
            <v>0.18</v>
          </cell>
          <cell r="F360">
            <v>0.21</v>
          </cell>
          <cell r="G360">
            <v>0.26</v>
          </cell>
          <cell r="H360">
            <v>0.38</v>
          </cell>
          <cell r="I360">
            <v>0.79</v>
          </cell>
          <cell r="J360">
            <v>0.86</v>
          </cell>
          <cell r="K360">
            <v>0.74</v>
          </cell>
          <cell r="L360">
            <v>0.67</v>
          </cell>
          <cell r="M360">
            <v>0.44</v>
          </cell>
          <cell r="N360">
            <v>0.34</v>
          </cell>
          <cell r="O360">
            <v>0.21</v>
          </cell>
        </row>
        <row r="361">
          <cell r="A361" t="str">
            <v>ETIWND_2_RTS027</v>
          </cell>
          <cell r="B361" t="str">
            <v>SPVP027</v>
          </cell>
          <cell r="C361" t="str">
            <v>LA Basin</v>
          </cell>
          <cell r="D361">
            <v>0.01</v>
          </cell>
          <cell r="E361">
            <v>0.06</v>
          </cell>
          <cell r="F361">
            <v>7.0000000000000007E-2</v>
          </cell>
          <cell r="G361">
            <v>0.09</v>
          </cell>
          <cell r="H361">
            <v>0.13</v>
          </cell>
          <cell r="I361">
            <v>0.26</v>
          </cell>
          <cell r="J361">
            <v>0.28999999999999998</v>
          </cell>
          <cell r="K361">
            <v>0.25</v>
          </cell>
          <cell r="L361">
            <v>0.22</v>
          </cell>
          <cell r="M361">
            <v>0.15</v>
          </cell>
          <cell r="N361">
            <v>0.11</v>
          </cell>
          <cell r="O361">
            <v>7.0000000000000007E-2</v>
          </cell>
        </row>
        <row r="362">
          <cell r="A362" t="str">
            <v>ETIWND_2_SOLAR1</v>
          </cell>
          <cell r="B362" t="str">
            <v>Dedeaux Ontario</v>
          </cell>
          <cell r="C362" t="str">
            <v>LA Basin</v>
          </cell>
          <cell r="D362">
            <v>0</v>
          </cell>
          <cell r="E362">
            <v>0.03</v>
          </cell>
          <cell r="F362">
            <v>0.04</v>
          </cell>
          <cell r="G362">
            <v>0.04</v>
          </cell>
          <cell r="H362">
            <v>0.06</v>
          </cell>
          <cell r="I362">
            <v>0.13</v>
          </cell>
          <cell r="J362">
            <v>0.14000000000000001</v>
          </cell>
          <cell r="K362">
            <v>0.12</v>
          </cell>
          <cell r="L362">
            <v>0.11</v>
          </cell>
          <cell r="M362">
            <v>7.0000000000000007E-2</v>
          </cell>
          <cell r="N362">
            <v>0.06</v>
          </cell>
          <cell r="O362">
            <v>0.04</v>
          </cell>
        </row>
        <row r="363">
          <cell r="A363" t="str">
            <v>ETIWND_2_SOLAR2</v>
          </cell>
          <cell r="B363" t="str">
            <v>Rochester</v>
          </cell>
          <cell r="C363" t="str">
            <v>LA Basin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 t="str">
            <v>ETIWND_2_SOLAR5</v>
          </cell>
          <cell r="B364" t="str">
            <v>Dulles</v>
          </cell>
          <cell r="C364" t="str">
            <v>LA Basin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 t="str">
            <v>ETIWND_2_UNIT1</v>
          </cell>
          <cell r="B365" t="str">
            <v>ETIWND_2_UNIT1</v>
          </cell>
          <cell r="C365" t="str">
            <v>LA Basin</v>
          </cell>
          <cell r="D365">
            <v>5.85</v>
          </cell>
          <cell r="E365">
            <v>6.31</v>
          </cell>
          <cell r="F365">
            <v>6.38</v>
          </cell>
          <cell r="G365">
            <v>5.49</v>
          </cell>
          <cell r="H365">
            <v>5.44</v>
          </cell>
          <cell r="I365">
            <v>5.33</v>
          </cell>
          <cell r="J365">
            <v>4.75</v>
          </cell>
          <cell r="K365">
            <v>3.71</v>
          </cell>
          <cell r="L365">
            <v>3.85</v>
          </cell>
          <cell r="M365">
            <v>4.38</v>
          </cell>
          <cell r="N365">
            <v>5.85</v>
          </cell>
          <cell r="O365">
            <v>5.97</v>
          </cell>
        </row>
        <row r="366">
          <cell r="A366" t="str">
            <v>ETIWND_6_GRPLND</v>
          </cell>
          <cell r="B366" t="str">
            <v>Grapeland Peaker</v>
          </cell>
          <cell r="C366" t="str">
            <v>LA Basin</v>
          </cell>
          <cell r="D366">
            <v>45.64</v>
          </cell>
          <cell r="E366">
            <v>45.64</v>
          </cell>
          <cell r="F366">
            <v>45.64</v>
          </cell>
          <cell r="G366">
            <v>45.64</v>
          </cell>
          <cell r="H366">
            <v>45.64</v>
          </cell>
          <cell r="I366">
            <v>45.64</v>
          </cell>
          <cell r="J366">
            <v>45.64</v>
          </cell>
          <cell r="K366">
            <v>45.64</v>
          </cell>
          <cell r="L366">
            <v>45.64</v>
          </cell>
          <cell r="M366">
            <v>45.64</v>
          </cell>
          <cell r="N366">
            <v>45.64</v>
          </cell>
          <cell r="O366">
            <v>45.64</v>
          </cell>
        </row>
        <row r="367">
          <cell r="A367" t="str">
            <v>ETIWND_6_MWDETI</v>
          </cell>
          <cell r="B367" t="str">
            <v>ETIWANDA RECOVERY HYDRO</v>
          </cell>
          <cell r="C367" t="str">
            <v>LA Basin</v>
          </cell>
          <cell r="D367">
            <v>1.26</v>
          </cell>
          <cell r="E367">
            <v>2.98</v>
          </cell>
          <cell r="F367">
            <v>0</v>
          </cell>
          <cell r="G367">
            <v>3.5</v>
          </cell>
          <cell r="H367">
            <v>4.04</v>
          </cell>
          <cell r="I367">
            <v>1.85</v>
          </cell>
          <cell r="J367">
            <v>3.18</v>
          </cell>
          <cell r="K367">
            <v>2.4500000000000002</v>
          </cell>
          <cell r="L367">
            <v>2.35</v>
          </cell>
          <cell r="M367">
            <v>2.4</v>
          </cell>
          <cell r="N367">
            <v>4.91</v>
          </cell>
          <cell r="O367">
            <v>5.39</v>
          </cell>
        </row>
        <row r="368">
          <cell r="A368" t="str">
            <v>EXCHEC_7_UNIT 1</v>
          </cell>
          <cell r="B368" t="str">
            <v>EXCHEQUER HYDRO</v>
          </cell>
          <cell r="C368" t="str">
            <v>Fresno</v>
          </cell>
          <cell r="D368">
            <v>0</v>
          </cell>
          <cell r="E368">
            <v>56</v>
          </cell>
          <cell r="F368">
            <v>40</v>
          </cell>
          <cell r="G368">
            <v>44</v>
          </cell>
          <cell r="H368">
            <v>49.6</v>
          </cell>
          <cell r="I368">
            <v>72.8</v>
          </cell>
          <cell r="J368">
            <v>80.2</v>
          </cell>
          <cell r="K368">
            <v>75.599999999999994</v>
          </cell>
          <cell r="L368">
            <v>71.2</v>
          </cell>
          <cell r="M368">
            <v>64</v>
          </cell>
          <cell r="N368">
            <v>0</v>
          </cell>
          <cell r="O368">
            <v>56</v>
          </cell>
        </row>
        <row r="369">
          <cell r="A369" t="str">
            <v>EXCLSG_1_SOLAR</v>
          </cell>
          <cell r="B369" t="str">
            <v xml:space="preserve">Excelsior Solar </v>
          </cell>
          <cell r="C369" t="str">
            <v>Fresno</v>
          </cell>
          <cell r="D369">
            <v>0.24</v>
          </cell>
          <cell r="E369">
            <v>1.8</v>
          </cell>
          <cell r="F369">
            <v>2.1</v>
          </cell>
          <cell r="G369">
            <v>2.64</v>
          </cell>
          <cell r="H369">
            <v>3.84</v>
          </cell>
          <cell r="I369">
            <v>7.86</v>
          </cell>
          <cell r="J369">
            <v>8.64</v>
          </cell>
          <cell r="K369">
            <v>7.44</v>
          </cell>
          <cell r="L369">
            <v>6.66</v>
          </cell>
          <cell r="M369">
            <v>4.4400000000000004</v>
          </cell>
          <cell r="N369">
            <v>3.42</v>
          </cell>
          <cell r="O369">
            <v>2.1</v>
          </cell>
        </row>
        <row r="370">
          <cell r="A370" t="str">
            <v>FELLOW_7_QFUNTS</v>
          </cell>
          <cell r="B370" t="str">
            <v>Fellow QF Aggregate</v>
          </cell>
          <cell r="C370" t="str">
            <v>CAISO System</v>
          </cell>
          <cell r="D370">
            <v>2.15</v>
          </cell>
          <cell r="E370">
            <v>2.0499999999999998</v>
          </cell>
          <cell r="F370">
            <v>2.09</v>
          </cell>
          <cell r="G370">
            <v>2.17</v>
          </cell>
          <cell r="H370">
            <v>2.41</v>
          </cell>
          <cell r="I370">
            <v>2.37</v>
          </cell>
          <cell r="J370">
            <v>2.2999999999999998</v>
          </cell>
          <cell r="K370">
            <v>2.2999999999999998</v>
          </cell>
          <cell r="L370">
            <v>2.4900000000000002</v>
          </cell>
          <cell r="M370">
            <v>2.56</v>
          </cell>
          <cell r="N370">
            <v>2.5</v>
          </cell>
          <cell r="O370">
            <v>2.4700000000000002</v>
          </cell>
        </row>
        <row r="371">
          <cell r="A371" t="str">
            <v>FLOWD_2_RT2WD2</v>
          </cell>
          <cell r="B371" t="str">
            <v>Ridgetop 2</v>
          </cell>
          <cell r="C371" t="str">
            <v>CAISO System</v>
          </cell>
          <cell r="D371">
            <v>4.8398131250686234</v>
          </cell>
          <cell r="E371">
            <v>5.147476486681799</v>
          </cell>
          <cell r="F371">
            <v>4.5228660620282675</v>
          </cell>
          <cell r="G371">
            <v>4.3332845617928673</v>
          </cell>
          <cell r="H371">
            <v>4.6077592124181379</v>
          </cell>
          <cell r="I371">
            <v>4.2235558412523586</v>
          </cell>
          <cell r="J371">
            <v>3.9240342737410434</v>
          </cell>
          <cell r="K371">
            <v>2.9816490381617604</v>
          </cell>
          <cell r="L371">
            <v>3.0801278005043464</v>
          </cell>
          <cell r="M371">
            <v>2.85740029792598</v>
          </cell>
          <cell r="N371">
            <v>3.8508706027246373</v>
          </cell>
          <cell r="O371">
            <v>4.6646854867159995</v>
          </cell>
        </row>
        <row r="372">
          <cell r="A372" t="str">
            <v>FLOWD_2_WIND1</v>
          </cell>
          <cell r="B372" t="str">
            <v>Cameron Ridge 2</v>
          </cell>
          <cell r="C372" t="str">
            <v>CAISO System</v>
          </cell>
          <cell r="D372">
            <v>2.1027300543379561</v>
          </cell>
          <cell r="E372">
            <v>2.2363990577405404</v>
          </cell>
          <cell r="F372">
            <v>1.9650276063576626</v>
          </cell>
          <cell r="G372">
            <v>1.8826610545941991</v>
          </cell>
          <cell r="H372">
            <v>2.0019107202546857</v>
          </cell>
          <cell r="I372">
            <v>1.8349877514020834</v>
          </cell>
          <cell r="J372">
            <v>1.7048560736589418</v>
          </cell>
          <cell r="K372">
            <v>1.2954225467004363</v>
          </cell>
          <cell r="L372">
            <v>1.3382081353049189</v>
          </cell>
          <cell r="M372">
            <v>1.2414408012164719</v>
          </cell>
          <cell r="N372">
            <v>1.6730690095809853</v>
          </cell>
          <cell r="O372">
            <v>2.0266432016035192</v>
          </cell>
        </row>
        <row r="373">
          <cell r="A373" t="str">
            <v>FLOWD2_2_FPLWND</v>
          </cell>
          <cell r="B373" t="str">
            <v>DIABLO WINDS</v>
          </cell>
          <cell r="C373" t="str">
            <v>CAISO System</v>
          </cell>
          <cell r="D373">
            <v>5.9106151527398847</v>
          </cell>
          <cell r="E373">
            <v>6.3416127246499556</v>
          </cell>
          <cell r="F373">
            <v>5.6560812305067092</v>
          </cell>
          <cell r="G373">
            <v>5.9752792202450564</v>
          </cell>
          <cell r="H373">
            <v>6.1817176070214792</v>
          </cell>
          <cell r="I373">
            <v>4.5600748579378187</v>
          </cell>
          <cell r="J373">
            <v>4.0555848613847338</v>
          </cell>
          <cell r="K373">
            <v>3.8090295610863563</v>
          </cell>
          <cell r="L373">
            <v>3.910733418862498</v>
          </cell>
          <cell r="M373">
            <v>3.2772098224117032</v>
          </cell>
          <cell r="N373">
            <v>4.1403204340790243</v>
          </cell>
          <cell r="O373">
            <v>5.2921782575401926</v>
          </cell>
        </row>
        <row r="374">
          <cell r="A374" t="str">
            <v>FMEADO_6_HELLHL</v>
          </cell>
          <cell r="B374" t="str">
            <v>FMEADO_6_HELLHL</v>
          </cell>
          <cell r="C374" t="str">
            <v>Sierra</v>
          </cell>
          <cell r="D374">
            <v>0.17</v>
          </cell>
          <cell r="E374">
            <v>0.16</v>
          </cell>
          <cell r="F374">
            <v>0.17</v>
          </cell>
          <cell r="G374">
            <v>0.2</v>
          </cell>
          <cell r="H374">
            <v>0.11</v>
          </cell>
          <cell r="I374">
            <v>0.34</v>
          </cell>
          <cell r="J374">
            <v>0.44</v>
          </cell>
          <cell r="K374">
            <v>0.41</v>
          </cell>
          <cell r="L374">
            <v>0.33</v>
          </cell>
          <cell r="M374">
            <v>0.35</v>
          </cell>
          <cell r="N374">
            <v>0.3</v>
          </cell>
          <cell r="O374">
            <v>0.27</v>
          </cell>
        </row>
        <row r="375">
          <cell r="A375" t="str">
            <v>FMEADO_7_UNIT</v>
          </cell>
          <cell r="B375" t="str">
            <v>FRENCH MEADOWS HYDRO</v>
          </cell>
          <cell r="C375" t="str">
            <v>Sierra</v>
          </cell>
          <cell r="D375">
            <v>14</v>
          </cell>
          <cell r="E375">
            <v>14</v>
          </cell>
          <cell r="F375">
            <v>15.8</v>
          </cell>
          <cell r="G375">
            <v>12</v>
          </cell>
          <cell r="H375">
            <v>12.8</v>
          </cell>
          <cell r="I375">
            <v>15.8</v>
          </cell>
          <cell r="J375">
            <v>15.8</v>
          </cell>
          <cell r="K375">
            <v>15.8</v>
          </cell>
          <cell r="L375">
            <v>13.52</v>
          </cell>
          <cell r="M375">
            <v>11.72</v>
          </cell>
          <cell r="N375">
            <v>14.8</v>
          </cell>
          <cell r="O375">
            <v>15.6</v>
          </cell>
        </row>
        <row r="376">
          <cell r="A376" t="str">
            <v>FORBST_7_UNIT 1</v>
          </cell>
          <cell r="B376" t="str">
            <v>FORBESTOWN HYDRO</v>
          </cell>
          <cell r="C376" t="str">
            <v>Sierra</v>
          </cell>
          <cell r="D376">
            <v>37.5</v>
          </cell>
          <cell r="E376">
            <v>30</v>
          </cell>
          <cell r="F376">
            <v>30</v>
          </cell>
          <cell r="G376">
            <v>37.4</v>
          </cell>
          <cell r="H376">
            <v>30</v>
          </cell>
          <cell r="I376">
            <v>30</v>
          </cell>
          <cell r="J376">
            <v>30</v>
          </cell>
          <cell r="K376">
            <v>36</v>
          </cell>
          <cell r="L376">
            <v>30</v>
          </cell>
          <cell r="M376">
            <v>30</v>
          </cell>
          <cell r="N376">
            <v>30</v>
          </cell>
          <cell r="O376">
            <v>32</v>
          </cell>
        </row>
        <row r="377">
          <cell r="A377" t="str">
            <v>FORKBU_6_UNIT</v>
          </cell>
          <cell r="B377" t="str">
            <v>HYPOWER, INC. (FORKS OF BUTTE)</v>
          </cell>
          <cell r="C377" t="str">
            <v>CAISO System</v>
          </cell>
          <cell r="D377">
            <v>2.2200000000000002</v>
          </cell>
          <cell r="E377">
            <v>6.79</v>
          </cell>
          <cell r="F377">
            <v>6.77</v>
          </cell>
          <cell r="G377">
            <v>7.4</v>
          </cell>
          <cell r="H377">
            <v>5.37</v>
          </cell>
          <cell r="I377">
            <v>3.27</v>
          </cell>
          <cell r="J377">
            <v>0.8</v>
          </cell>
          <cell r="K377">
            <v>0</v>
          </cell>
          <cell r="L377">
            <v>0</v>
          </cell>
          <cell r="M377">
            <v>0.57999999999999996</v>
          </cell>
          <cell r="N377">
            <v>0.65</v>
          </cell>
          <cell r="O377">
            <v>3.14</v>
          </cell>
        </row>
        <row r="378">
          <cell r="A378" t="str">
            <v>FRESHW_1_SOLAR1</v>
          </cell>
          <cell r="B378" t="str">
            <v>Corcoran 3</v>
          </cell>
          <cell r="C378" t="str">
            <v>Fresno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 t="str">
            <v>FRIANT_6_UNITS</v>
          </cell>
          <cell r="B379" t="str">
            <v>FRIANT DAM</v>
          </cell>
          <cell r="C379" t="str">
            <v>Fresno</v>
          </cell>
          <cell r="D379">
            <v>1.2</v>
          </cell>
          <cell r="E379">
            <v>5.05</v>
          </cell>
          <cell r="F379">
            <v>6.22</v>
          </cell>
          <cell r="G379">
            <v>4.67</v>
          </cell>
          <cell r="H379">
            <v>8.81</v>
          </cell>
          <cell r="I379">
            <v>15.33</v>
          </cell>
          <cell r="J379">
            <v>15.5</v>
          </cell>
          <cell r="K379">
            <v>10.48</v>
          </cell>
          <cell r="L379">
            <v>6.54</v>
          </cell>
          <cell r="M379">
            <v>4.5999999999999996</v>
          </cell>
          <cell r="N379">
            <v>1.86</v>
          </cell>
          <cell r="O379">
            <v>1.96</v>
          </cell>
        </row>
        <row r="380">
          <cell r="A380" t="str">
            <v>FRITO_1_LAY</v>
          </cell>
          <cell r="B380" t="str">
            <v>FRITO-LAY</v>
          </cell>
          <cell r="C380" t="str">
            <v>CAISO System</v>
          </cell>
          <cell r="D380">
            <v>0.14000000000000001</v>
          </cell>
          <cell r="E380">
            <v>0.19</v>
          </cell>
          <cell r="F380">
            <v>0.13</v>
          </cell>
          <cell r="G380">
            <v>0.09</v>
          </cell>
          <cell r="H380">
            <v>7.0000000000000007E-2</v>
          </cell>
          <cell r="I380">
            <v>0.08</v>
          </cell>
          <cell r="J380">
            <v>0.06</v>
          </cell>
          <cell r="K380">
            <v>7.0000000000000007E-2</v>
          </cell>
          <cell r="L380">
            <v>0.09</v>
          </cell>
          <cell r="M380">
            <v>7.0000000000000007E-2</v>
          </cell>
          <cell r="N380">
            <v>0.1</v>
          </cell>
          <cell r="O380">
            <v>0.19</v>
          </cell>
        </row>
        <row r="381">
          <cell r="A381" t="str">
            <v>FRNTBW_6_SOLAR1</v>
          </cell>
          <cell r="B381" t="str">
            <v>Frontier Solar</v>
          </cell>
          <cell r="C381" t="str">
            <v>CAISO System</v>
          </cell>
          <cell r="D381">
            <v>0.08</v>
          </cell>
          <cell r="E381">
            <v>0.6</v>
          </cell>
          <cell r="F381">
            <v>0.7</v>
          </cell>
          <cell r="G381">
            <v>0.88</v>
          </cell>
          <cell r="H381">
            <v>1.28</v>
          </cell>
          <cell r="I381">
            <v>2.62</v>
          </cell>
          <cell r="J381">
            <v>2.88</v>
          </cell>
          <cell r="K381">
            <v>2.48</v>
          </cell>
          <cell r="L381">
            <v>2.2200000000000002</v>
          </cell>
          <cell r="M381">
            <v>1.48</v>
          </cell>
          <cell r="N381">
            <v>1.1399999999999999</v>
          </cell>
          <cell r="O381">
            <v>0.7</v>
          </cell>
        </row>
        <row r="382">
          <cell r="A382" t="str">
            <v>FROGTN_1_UTICAA</v>
          </cell>
          <cell r="B382" t="str">
            <v>Angels Powerhouse</v>
          </cell>
          <cell r="C382" t="str">
            <v>Stockton</v>
          </cell>
          <cell r="D382">
            <v>0.73</v>
          </cell>
          <cell r="E382">
            <v>0.85</v>
          </cell>
          <cell r="F382">
            <v>0.89</v>
          </cell>
          <cell r="G382">
            <v>0.78</v>
          </cell>
          <cell r="H382">
            <v>0.61</v>
          </cell>
          <cell r="I382">
            <v>0.52</v>
          </cell>
          <cell r="J382">
            <v>0.45</v>
          </cell>
          <cell r="K382">
            <v>0.37</v>
          </cell>
          <cell r="L382">
            <v>0.47</v>
          </cell>
          <cell r="M382">
            <v>0.48</v>
          </cell>
          <cell r="N382">
            <v>0.06</v>
          </cell>
          <cell r="O382">
            <v>0.81</v>
          </cell>
        </row>
        <row r="383">
          <cell r="A383" t="str">
            <v>FROGTN_1_UTICAM</v>
          </cell>
          <cell r="B383" t="str">
            <v>Murphys Powerhouse</v>
          </cell>
          <cell r="C383" t="str">
            <v>Stockton</v>
          </cell>
          <cell r="D383">
            <v>1.53</v>
          </cell>
          <cell r="E383">
            <v>1.77</v>
          </cell>
          <cell r="F383">
            <v>2.04</v>
          </cell>
          <cell r="G383">
            <v>1.75</v>
          </cell>
          <cell r="H383">
            <v>1.71</v>
          </cell>
          <cell r="I383">
            <v>1.7</v>
          </cell>
          <cell r="J383">
            <v>1.49</v>
          </cell>
          <cell r="K383">
            <v>1.51</v>
          </cell>
          <cell r="L383">
            <v>1.5</v>
          </cell>
          <cell r="M383">
            <v>1.24</v>
          </cell>
          <cell r="N383">
            <v>0.09</v>
          </cell>
          <cell r="O383">
            <v>1.65</v>
          </cell>
        </row>
        <row r="384">
          <cell r="A384" t="str">
            <v>FTSWRD_6_TRFORK</v>
          </cell>
          <cell r="B384" t="str">
            <v>Three Forks Water Power Project</v>
          </cell>
          <cell r="C384" t="str">
            <v>Humboldt</v>
          </cell>
          <cell r="D384">
            <v>0.74</v>
          </cell>
          <cell r="E384">
            <v>0.84</v>
          </cell>
          <cell r="F384">
            <v>0.72</v>
          </cell>
          <cell r="G384">
            <v>0.84</v>
          </cell>
          <cell r="H384">
            <v>0.71</v>
          </cell>
          <cell r="I384">
            <v>0.46</v>
          </cell>
          <cell r="J384">
            <v>0.34</v>
          </cell>
          <cell r="K384">
            <v>0.13</v>
          </cell>
          <cell r="L384">
            <v>0.24</v>
          </cell>
          <cell r="M384">
            <v>0.13</v>
          </cell>
          <cell r="N384">
            <v>0.15</v>
          </cell>
          <cell r="O384">
            <v>0.2</v>
          </cell>
        </row>
        <row r="385">
          <cell r="A385" t="str">
            <v>FTSWRD_7_QFUNTS</v>
          </cell>
          <cell r="B385" t="str">
            <v>FTSWRD_7_QFUNTS</v>
          </cell>
          <cell r="C385" t="str">
            <v>Humboldt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 t="str">
            <v>FULTON_1_QF</v>
          </cell>
          <cell r="B386" t="str">
            <v>SMALL QF AGGREGATION - ZENIA</v>
          </cell>
          <cell r="C386" t="str">
            <v>NCNB</v>
          </cell>
          <cell r="D386">
            <v>0.13</v>
          </cell>
          <cell r="E386">
            <v>0.12</v>
          </cell>
          <cell r="F386">
            <v>0.11</v>
          </cell>
          <cell r="G386">
            <v>0.14000000000000001</v>
          </cell>
          <cell r="H386">
            <v>0.13</v>
          </cell>
          <cell r="I386">
            <v>0.1</v>
          </cell>
          <cell r="J386">
            <v>7.0000000000000007E-2</v>
          </cell>
          <cell r="K386">
            <v>0.04</v>
          </cell>
          <cell r="L386">
            <v>0.05</v>
          </cell>
          <cell r="M386">
            <v>0.06</v>
          </cell>
          <cell r="N386">
            <v>7.0000000000000007E-2</v>
          </cell>
          <cell r="O386">
            <v>0.1</v>
          </cell>
        </row>
        <row r="387">
          <cell r="A387" t="str">
            <v>GALE_1_SR3SR3</v>
          </cell>
          <cell r="B387" t="str">
            <v>Sunray 3</v>
          </cell>
          <cell r="C387" t="str">
            <v>CAISO System</v>
          </cell>
          <cell r="D387">
            <v>0.06</v>
          </cell>
          <cell r="E387">
            <v>0.41</v>
          </cell>
          <cell r="F387">
            <v>0.48</v>
          </cell>
          <cell r="G387">
            <v>0.61</v>
          </cell>
          <cell r="H387">
            <v>0.88</v>
          </cell>
          <cell r="I387">
            <v>1.81</v>
          </cell>
          <cell r="J387">
            <v>1.99</v>
          </cell>
          <cell r="K387">
            <v>1.71</v>
          </cell>
          <cell r="L387">
            <v>1.53</v>
          </cell>
          <cell r="M387">
            <v>1.02</v>
          </cell>
          <cell r="N387">
            <v>0.79</v>
          </cell>
          <cell r="O387">
            <v>0.48</v>
          </cell>
        </row>
        <row r="388">
          <cell r="A388" t="str">
            <v>GANSO_1_WSTBM1</v>
          </cell>
          <cell r="B388" t="str">
            <v>Weststar Dairy Biogas</v>
          </cell>
          <cell r="C388" t="str">
            <v>CAISO System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 t="str">
            <v>GARLND_2_GARBT1</v>
          </cell>
          <cell r="B389" t="str">
            <v>Garland B BESS</v>
          </cell>
          <cell r="C389" t="str">
            <v>CAISO System</v>
          </cell>
          <cell r="D389">
            <v>88</v>
          </cell>
          <cell r="E389">
            <v>88</v>
          </cell>
          <cell r="F389">
            <v>88</v>
          </cell>
          <cell r="G389">
            <v>88</v>
          </cell>
          <cell r="H389">
            <v>88</v>
          </cell>
          <cell r="I389">
            <v>88</v>
          </cell>
          <cell r="J389">
            <v>88</v>
          </cell>
          <cell r="K389">
            <v>88</v>
          </cell>
          <cell r="L389">
            <v>88</v>
          </cell>
          <cell r="M389">
            <v>88</v>
          </cell>
          <cell r="N389">
            <v>88</v>
          </cell>
          <cell r="O389">
            <v>88</v>
          </cell>
        </row>
        <row r="390">
          <cell r="A390" t="str">
            <v>GARLND_2_GASLR</v>
          </cell>
          <cell r="B390" t="str">
            <v>Garland B</v>
          </cell>
          <cell r="C390" t="str">
            <v>CAISO System</v>
          </cell>
          <cell r="D390">
            <v>0.44</v>
          </cell>
          <cell r="E390">
            <v>3.69</v>
          </cell>
          <cell r="F390">
            <v>4.4000000000000004</v>
          </cell>
          <cell r="G390">
            <v>5.75</v>
          </cell>
          <cell r="H390">
            <v>8.64</v>
          </cell>
          <cell r="I390">
            <v>18.98</v>
          </cell>
          <cell r="J390">
            <v>21.1</v>
          </cell>
          <cell r="K390">
            <v>17.89</v>
          </cell>
          <cell r="L390">
            <v>15.31</v>
          </cell>
          <cell r="M390">
            <v>9.49</v>
          </cell>
          <cell r="N390">
            <v>6.56</v>
          </cell>
          <cell r="O390">
            <v>3.32</v>
          </cell>
        </row>
        <row r="391">
          <cell r="A391" t="str">
            <v>GARLND_2_GASLRA</v>
          </cell>
          <cell r="B391" t="str">
            <v>Garland A</v>
          </cell>
          <cell r="C391" t="str">
            <v>CAISO System</v>
          </cell>
          <cell r="D391">
            <v>0.08</v>
          </cell>
          <cell r="E391">
            <v>0.6</v>
          </cell>
          <cell r="F391">
            <v>0.7</v>
          </cell>
          <cell r="G391">
            <v>0.88</v>
          </cell>
          <cell r="H391">
            <v>1.28</v>
          </cell>
          <cell r="I391">
            <v>2.62</v>
          </cell>
          <cell r="J391">
            <v>2.88</v>
          </cell>
          <cell r="K391">
            <v>2.48</v>
          </cell>
          <cell r="L391">
            <v>2.2200000000000002</v>
          </cell>
          <cell r="M391">
            <v>1.48</v>
          </cell>
          <cell r="N391">
            <v>1.1399999999999999</v>
          </cell>
          <cell r="O391">
            <v>0.7</v>
          </cell>
        </row>
        <row r="392">
          <cell r="A392" t="str">
            <v>GARNET_1_SOLAR</v>
          </cell>
          <cell r="B392" t="str">
            <v>North Palm Springs 4A</v>
          </cell>
          <cell r="C392" t="str">
            <v>LA Basin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 t="str">
            <v>GARNET_1_SOLAR2</v>
          </cell>
          <cell r="B393" t="str">
            <v>Garnet Solar Power Generation Station 1</v>
          </cell>
          <cell r="C393" t="str">
            <v>LA Basin</v>
          </cell>
          <cell r="D393">
            <v>0.02</v>
          </cell>
          <cell r="E393">
            <v>0.12</v>
          </cell>
          <cell r="F393">
            <v>0.14000000000000001</v>
          </cell>
          <cell r="G393">
            <v>0.18</v>
          </cell>
          <cell r="H393">
            <v>0.26</v>
          </cell>
          <cell r="I393">
            <v>0.52</v>
          </cell>
          <cell r="J393">
            <v>0.57999999999999996</v>
          </cell>
          <cell r="K393">
            <v>0.5</v>
          </cell>
          <cell r="L393">
            <v>0.44</v>
          </cell>
          <cell r="M393">
            <v>0.3</v>
          </cell>
          <cell r="N393">
            <v>0.23</v>
          </cell>
          <cell r="O393">
            <v>0.14000000000000001</v>
          </cell>
        </row>
        <row r="394">
          <cell r="A394" t="str">
            <v>GARNET_1_WIND</v>
          </cell>
          <cell r="B394" t="str">
            <v>GARNET WIND ENERGY CENTER</v>
          </cell>
          <cell r="C394" t="str">
            <v>LA Basin</v>
          </cell>
          <cell r="D394">
            <v>1.1485500296803961</v>
          </cell>
          <cell r="E394">
            <v>1.2215625105305472</v>
          </cell>
          <cell r="F394">
            <v>1.0733344068340174</v>
          </cell>
          <cell r="G394">
            <v>1.0283442735178399</v>
          </cell>
          <cell r="H394">
            <v>1.0934806455172652</v>
          </cell>
          <cell r="I394">
            <v>1.0023042339591213</v>
          </cell>
          <cell r="J394">
            <v>0.93122390578009429</v>
          </cell>
          <cell r="K394">
            <v>0.70758374399603663</v>
          </cell>
          <cell r="L394">
            <v>0.73095402348588001</v>
          </cell>
          <cell r="M394">
            <v>0.67809791663084595</v>
          </cell>
          <cell r="N394">
            <v>0.91386122372070622</v>
          </cell>
          <cell r="O394">
            <v>1.1069899840691491</v>
          </cell>
        </row>
        <row r="395">
          <cell r="A395" t="str">
            <v>GARNET_1_WINDS</v>
          </cell>
          <cell r="B395" t="str">
            <v>Garnet Winds Aggregation</v>
          </cell>
          <cell r="C395" t="str">
            <v>LA Basin</v>
          </cell>
          <cell r="D395">
            <v>3.9757501027398328</v>
          </cell>
          <cell r="E395">
            <v>4.2284856133749713</v>
          </cell>
          <cell r="F395">
            <v>3.7153883313485214</v>
          </cell>
          <cell r="G395">
            <v>3.5596532544848305</v>
          </cell>
          <cell r="H395">
            <v>3.7851253114059178</v>
          </cell>
          <cell r="I395">
            <v>3.4695146560123424</v>
          </cell>
          <cell r="J395">
            <v>3.2234673661618647</v>
          </cell>
          <cell r="K395">
            <v>2.4493283446016649</v>
          </cell>
          <cell r="L395">
            <v>2.5302254659126615</v>
          </cell>
          <cell r="M395">
            <v>2.3472620191067746</v>
          </cell>
          <cell r="N395">
            <v>3.1633657744178292</v>
          </cell>
          <cell r="O395">
            <v>3.8318884063932086</v>
          </cell>
        </row>
        <row r="396">
          <cell r="A396" t="str">
            <v>GARNET_1_WT3WND</v>
          </cell>
          <cell r="B396" t="str">
            <v>Wagner Wind</v>
          </cell>
          <cell r="C396" t="str">
            <v>LA Basin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 t="str">
            <v>GARNET_2_COAWD2</v>
          </cell>
          <cell r="B397" t="str">
            <v>Coachella 2</v>
          </cell>
          <cell r="C397" t="str">
            <v>LA Basin</v>
          </cell>
          <cell r="D397">
            <v>1.9083600493151198</v>
          </cell>
          <cell r="E397">
            <v>2.0296730944199863</v>
          </cell>
          <cell r="F397">
            <v>1.7833863990472905</v>
          </cell>
          <cell r="G397">
            <v>1.7086335621527187</v>
          </cell>
          <cell r="H397">
            <v>1.8168601494748409</v>
          </cell>
          <cell r="I397">
            <v>1.6653670348859246</v>
          </cell>
          <cell r="J397">
            <v>1.5472643357576952</v>
          </cell>
          <cell r="K397">
            <v>1.1756776054087994</v>
          </cell>
          <cell r="L397">
            <v>1.2145082236380775</v>
          </cell>
          <cell r="M397">
            <v>1.1266857691712517</v>
          </cell>
          <cell r="N397">
            <v>1.5184155717205581</v>
          </cell>
          <cell r="O397">
            <v>1.8393064350687403</v>
          </cell>
        </row>
        <row r="398">
          <cell r="A398" t="str">
            <v>GARNET_2_HYDRO</v>
          </cell>
          <cell r="B398" t="str">
            <v>Whitewater Hydro</v>
          </cell>
          <cell r="C398" t="str">
            <v>LA Basin</v>
          </cell>
          <cell r="D398">
            <v>0.09</v>
          </cell>
          <cell r="E398">
            <v>0</v>
          </cell>
          <cell r="F398">
            <v>0</v>
          </cell>
          <cell r="G398">
            <v>0.15</v>
          </cell>
          <cell r="H398">
            <v>0.28999999999999998</v>
          </cell>
          <cell r="I398">
            <v>0.27</v>
          </cell>
          <cell r="J398">
            <v>0.31</v>
          </cell>
          <cell r="K398">
            <v>0.3</v>
          </cell>
          <cell r="L398">
            <v>0.31</v>
          </cell>
          <cell r="M398">
            <v>0.46</v>
          </cell>
          <cell r="N398">
            <v>0.24</v>
          </cell>
          <cell r="O398">
            <v>0.42</v>
          </cell>
        </row>
        <row r="399">
          <cell r="A399" t="str">
            <v>GARNET_2_WIND1</v>
          </cell>
          <cell r="B399" t="str">
            <v>Phoenix</v>
          </cell>
          <cell r="C399" t="str">
            <v>LA Basin</v>
          </cell>
          <cell r="D399">
            <v>1.9790400511416057</v>
          </cell>
          <cell r="E399">
            <v>2.1048461719910971</v>
          </cell>
          <cell r="F399">
            <v>1.8494377471601531</v>
          </cell>
          <cell r="G399">
            <v>1.7719162866768934</v>
          </cell>
          <cell r="H399">
            <v>1.8841512661220572</v>
          </cell>
          <cell r="I399">
            <v>1.7270472954372551</v>
          </cell>
          <cell r="J399">
            <v>1.6045704222672394</v>
          </cell>
          <cell r="K399">
            <v>1.2192212204239401</v>
          </cell>
          <cell r="L399">
            <v>1.2594900096987471</v>
          </cell>
          <cell r="M399">
            <v>1.1684148717331502</v>
          </cell>
          <cell r="N399">
            <v>1.5746531854879862</v>
          </cell>
          <cell r="O399">
            <v>1.9074288956268417</v>
          </cell>
        </row>
        <row r="400">
          <cell r="A400" t="str">
            <v>GARNET_2_WIND2</v>
          </cell>
          <cell r="B400" t="str">
            <v>Karen Avenue Wind Farm</v>
          </cell>
          <cell r="C400" t="str">
            <v>LA Basin</v>
          </cell>
          <cell r="D400">
            <v>2.0673900534247132</v>
          </cell>
          <cell r="E400">
            <v>2.1988125189549854</v>
          </cell>
          <cell r="F400">
            <v>1.9320019323012314</v>
          </cell>
          <cell r="G400">
            <v>1.8510196923321118</v>
          </cell>
          <cell r="H400">
            <v>1.9682651619310776</v>
          </cell>
          <cell r="I400">
            <v>1.8041476211264182</v>
          </cell>
          <cell r="J400">
            <v>1.6762030304041697</v>
          </cell>
          <cell r="K400">
            <v>1.273650739192866</v>
          </cell>
          <cell r="L400">
            <v>1.3157172422745842</v>
          </cell>
          <cell r="M400">
            <v>1.2205762499355228</v>
          </cell>
          <cell r="N400">
            <v>1.6449502026972713</v>
          </cell>
          <cell r="O400">
            <v>1.9925819713244686</v>
          </cell>
        </row>
        <row r="401">
          <cell r="A401" t="str">
            <v>GARNET_2_WIND3</v>
          </cell>
          <cell r="B401" t="str">
            <v>San Gorgonio East</v>
          </cell>
          <cell r="C401" t="str">
            <v>LA Basin</v>
          </cell>
          <cell r="D401">
            <v>2.2264200575343063</v>
          </cell>
          <cell r="E401">
            <v>2.3679519434899841</v>
          </cell>
          <cell r="F401">
            <v>2.0806174655551719</v>
          </cell>
          <cell r="G401">
            <v>1.993405822511505</v>
          </cell>
          <cell r="H401">
            <v>2.1196701743873141</v>
          </cell>
          <cell r="I401">
            <v>1.9429282073669119</v>
          </cell>
          <cell r="J401">
            <v>1.8051417250506443</v>
          </cell>
          <cell r="K401">
            <v>1.3716238729769323</v>
          </cell>
          <cell r="L401">
            <v>1.4169262609110904</v>
          </cell>
          <cell r="M401">
            <v>1.3144667306997937</v>
          </cell>
          <cell r="N401">
            <v>1.7714848336739843</v>
          </cell>
          <cell r="O401">
            <v>2.1458575075801964</v>
          </cell>
        </row>
        <row r="402">
          <cell r="A402" t="str">
            <v>GARNET_2_WIND4</v>
          </cell>
          <cell r="B402" t="str">
            <v>Windustries</v>
          </cell>
          <cell r="C402" t="str">
            <v>LA Basin</v>
          </cell>
          <cell r="D402">
            <v>1.731660044748905</v>
          </cell>
          <cell r="E402">
            <v>1.84174040049221</v>
          </cell>
          <cell r="F402">
            <v>1.618258028765134</v>
          </cell>
          <cell r="G402">
            <v>1.5504267508422818</v>
          </cell>
          <cell r="H402">
            <v>1.6486323578568001</v>
          </cell>
          <cell r="I402">
            <v>1.5111663835075981</v>
          </cell>
          <cell r="J402">
            <v>1.4039991194838346</v>
          </cell>
          <cell r="K402">
            <v>1.0668185678709476</v>
          </cell>
          <cell r="L402">
            <v>1.1020537584864039</v>
          </cell>
          <cell r="M402">
            <v>1.0223630127665062</v>
          </cell>
          <cell r="N402">
            <v>1.377821537301988</v>
          </cell>
          <cell r="O402">
            <v>1.6690002836734865</v>
          </cell>
        </row>
        <row r="403">
          <cell r="A403" t="str">
            <v>GARNET_2_WIND5</v>
          </cell>
          <cell r="B403" t="str">
            <v>Eastwind</v>
          </cell>
          <cell r="C403" t="str">
            <v>LA Basin</v>
          </cell>
          <cell r="D403">
            <v>0.53010001369864435</v>
          </cell>
          <cell r="E403">
            <v>0.56379808178332946</v>
          </cell>
          <cell r="F403">
            <v>0.49538511084646952</v>
          </cell>
          <cell r="G403">
            <v>0.4746204339313107</v>
          </cell>
          <cell r="H403">
            <v>0.5046833748541224</v>
          </cell>
          <cell r="I403">
            <v>0.46260195413497901</v>
          </cell>
          <cell r="J403">
            <v>0.42979564882158194</v>
          </cell>
          <cell r="K403">
            <v>0.32657711261355538</v>
          </cell>
          <cell r="L403">
            <v>0.33736339545502153</v>
          </cell>
          <cell r="M403">
            <v>0.31296826921423659</v>
          </cell>
          <cell r="N403">
            <v>0.42178210325571053</v>
          </cell>
          <cell r="O403">
            <v>0.5109184541857611</v>
          </cell>
        </row>
        <row r="404">
          <cell r="A404" t="str">
            <v>GARNET_2_WPMWD6</v>
          </cell>
          <cell r="B404" t="str">
            <v>WINTEC PALM</v>
          </cell>
          <cell r="C404" t="str">
            <v>LA Basin</v>
          </cell>
          <cell r="D404">
            <v>1.0478310270776536</v>
          </cell>
          <cell r="E404">
            <v>1.1144408749917147</v>
          </cell>
          <cell r="F404">
            <v>0.97921123577318814</v>
          </cell>
          <cell r="G404">
            <v>0.93816639107089073</v>
          </cell>
          <cell r="H404">
            <v>0.99759080429498193</v>
          </cell>
          <cell r="I404">
            <v>0.91440986267347513</v>
          </cell>
          <cell r="J404">
            <v>0.84956273250399361</v>
          </cell>
          <cell r="K404">
            <v>0.64553409259946104</v>
          </cell>
          <cell r="L404">
            <v>0.66685497834942586</v>
          </cell>
          <cell r="M404">
            <v>0.61863394548014095</v>
          </cell>
          <cell r="N404">
            <v>0.83372262410212117</v>
          </cell>
          <cell r="O404">
            <v>1.0099154777738544</v>
          </cell>
        </row>
        <row r="405">
          <cell r="A405" t="str">
            <v>GASKW1_2_GW1SR1</v>
          </cell>
          <cell r="B405" t="str">
            <v>Gaskell West 1</v>
          </cell>
          <cell r="C405" t="str">
            <v>CAISO System</v>
          </cell>
          <cell r="D405">
            <v>0.08</v>
          </cell>
          <cell r="E405">
            <v>0.6</v>
          </cell>
          <cell r="F405">
            <v>0.7</v>
          </cell>
          <cell r="G405">
            <v>0.88</v>
          </cell>
          <cell r="H405">
            <v>1.28</v>
          </cell>
          <cell r="I405">
            <v>2.62</v>
          </cell>
          <cell r="J405">
            <v>2.88</v>
          </cell>
          <cell r="K405">
            <v>2.48</v>
          </cell>
          <cell r="L405">
            <v>2.2200000000000002</v>
          </cell>
          <cell r="M405">
            <v>1.48</v>
          </cell>
          <cell r="N405">
            <v>1.1399999999999999</v>
          </cell>
          <cell r="O405">
            <v>0.7</v>
          </cell>
        </row>
        <row r="406">
          <cell r="A406" t="str">
            <v>GATES_2_SOLAR</v>
          </cell>
          <cell r="B406" t="str">
            <v>Gates Solar Station</v>
          </cell>
          <cell r="C406" t="str">
            <v>CAISO System</v>
          </cell>
          <cell r="D406">
            <v>0.08</v>
          </cell>
          <cell r="E406">
            <v>0.6</v>
          </cell>
          <cell r="F406">
            <v>0.7</v>
          </cell>
          <cell r="G406">
            <v>0.88</v>
          </cell>
          <cell r="H406">
            <v>1.28</v>
          </cell>
          <cell r="I406">
            <v>2.62</v>
          </cell>
          <cell r="J406">
            <v>2.88</v>
          </cell>
          <cell r="K406">
            <v>2.48</v>
          </cell>
          <cell r="L406">
            <v>2.2200000000000002</v>
          </cell>
          <cell r="M406">
            <v>1.48</v>
          </cell>
          <cell r="N406">
            <v>1.1399999999999999</v>
          </cell>
          <cell r="O406">
            <v>0.7</v>
          </cell>
        </row>
        <row r="407">
          <cell r="A407" t="str">
            <v>GATES_2_WSOLAR</v>
          </cell>
          <cell r="B407" t="str">
            <v>West Gates Solar Station</v>
          </cell>
          <cell r="C407" t="str">
            <v>CAISO System</v>
          </cell>
          <cell r="D407">
            <v>0.04</v>
          </cell>
          <cell r="E407">
            <v>0.3</v>
          </cell>
          <cell r="F407">
            <v>0.35</v>
          </cell>
          <cell r="G407">
            <v>0.44</v>
          </cell>
          <cell r="H407">
            <v>0.64</v>
          </cell>
          <cell r="I407">
            <v>1.31</v>
          </cell>
          <cell r="J407">
            <v>1.44</v>
          </cell>
          <cell r="K407">
            <v>1.24</v>
          </cell>
          <cell r="L407">
            <v>1.1100000000000001</v>
          </cell>
          <cell r="M407">
            <v>0.74</v>
          </cell>
          <cell r="N407">
            <v>0.56999999999999995</v>
          </cell>
          <cell r="O407">
            <v>0.35</v>
          </cell>
        </row>
        <row r="408">
          <cell r="A408" t="str">
            <v>GATEWY_2_GESBT1</v>
          </cell>
          <cell r="B408" t="str">
            <v>Gateway Energy Stroage</v>
          </cell>
          <cell r="C408" t="str">
            <v>San Diego-IV</v>
          </cell>
          <cell r="D408">
            <v>175</v>
          </cell>
          <cell r="E408">
            <v>175</v>
          </cell>
          <cell r="F408">
            <v>175</v>
          </cell>
          <cell r="G408">
            <v>175</v>
          </cell>
          <cell r="H408">
            <v>175</v>
          </cell>
          <cell r="I408">
            <v>175</v>
          </cell>
          <cell r="J408">
            <v>175</v>
          </cell>
          <cell r="K408">
            <v>175</v>
          </cell>
          <cell r="L408">
            <v>175</v>
          </cell>
          <cell r="M408">
            <v>175</v>
          </cell>
          <cell r="N408">
            <v>175</v>
          </cell>
          <cell r="O408">
            <v>175</v>
          </cell>
        </row>
        <row r="409">
          <cell r="A409" t="str">
            <v>GATWAY_2_PL1X3</v>
          </cell>
          <cell r="B409" t="str">
            <v>GATEWAY GENERATING STATION</v>
          </cell>
          <cell r="C409" t="str">
            <v>Bay Area</v>
          </cell>
          <cell r="D409">
            <v>549.57000000000005</v>
          </cell>
          <cell r="E409">
            <v>552.30999999999995</v>
          </cell>
          <cell r="F409">
            <v>547.4</v>
          </cell>
          <cell r="G409">
            <v>533.55999999999995</v>
          </cell>
          <cell r="H409">
            <v>527.16</v>
          </cell>
          <cell r="I409">
            <v>505.09</v>
          </cell>
          <cell r="J409">
            <v>493.51</v>
          </cell>
          <cell r="K409">
            <v>505.51</v>
          </cell>
          <cell r="L409">
            <v>513.59</v>
          </cell>
          <cell r="M409">
            <v>529.23</v>
          </cell>
          <cell r="N409">
            <v>541</v>
          </cell>
          <cell r="O409">
            <v>543.6</v>
          </cell>
        </row>
        <row r="410">
          <cell r="A410" t="str">
            <v>GENESI_2_STG</v>
          </cell>
          <cell r="B410" t="str">
            <v>Genesis Station</v>
          </cell>
          <cell r="C410" t="str">
            <v>CAISO System</v>
          </cell>
          <cell r="D410">
            <v>0.55000000000000004</v>
          </cell>
          <cell r="E410">
            <v>7.5</v>
          </cell>
          <cell r="F410">
            <v>8.75</v>
          </cell>
          <cell r="G410">
            <v>11</v>
          </cell>
          <cell r="H410">
            <v>16</v>
          </cell>
          <cell r="I410">
            <v>32.75</v>
          </cell>
          <cell r="J410">
            <v>36</v>
          </cell>
          <cell r="K410">
            <v>31</v>
          </cell>
          <cell r="L410">
            <v>27.75</v>
          </cell>
          <cell r="M410">
            <v>18.5</v>
          </cell>
          <cell r="N410">
            <v>14.25</v>
          </cell>
          <cell r="O410">
            <v>1.57</v>
          </cell>
        </row>
        <row r="411">
          <cell r="A411" t="str">
            <v>GEYS11_7_UNIT11</v>
          </cell>
          <cell r="B411" t="str">
            <v>GEYSERS UNIT 11 (HEALDSBURG)</v>
          </cell>
          <cell r="C411" t="str">
            <v>NCNB</v>
          </cell>
          <cell r="D411">
            <v>68</v>
          </cell>
          <cell r="E411">
            <v>68</v>
          </cell>
          <cell r="F411">
            <v>68</v>
          </cell>
          <cell r="G411">
            <v>68</v>
          </cell>
          <cell r="H411">
            <v>68</v>
          </cell>
          <cell r="I411">
            <v>68</v>
          </cell>
          <cell r="J411">
            <v>68</v>
          </cell>
          <cell r="K411">
            <v>68</v>
          </cell>
          <cell r="L411">
            <v>68</v>
          </cell>
          <cell r="M411">
            <v>68</v>
          </cell>
          <cell r="N411">
            <v>68</v>
          </cell>
          <cell r="O411">
            <v>68</v>
          </cell>
        </row>
        <row r="412">
          <cell r="A412" t="str">
            <v>GEYS12_7_UNIT12</v>
          </cell>
          <cell r="B412" t="str">
            <v>GEYSERS UNIT 12 (HEALDSBURG)</v>
          </cell>
          <cell r="C412" t="str">
            <v>NCNB</v>
          </cell>
          <cell r="D412">
            <v>50</v>
          </cell>
          <cell r="E412">
            <v>50</v>
          </cell>
          <cell r="F412">
            <v>50</v>
          </cell>
          <cell r="G412">
            <v>50</v>
          </cell>
          <cell r="H412">
            <v>50</v>
          </cell>
          <cell r="I412">
            <v>50</v>
          </cell>
          <cell r="J412">
            <v>50</v>
          </cell>
          <cell r="K412">
            <v>50</v>
          </cell>
          <cell r="L412">
            <v>50</v>
          </cell>
          <cell r="M412">
            <v>50</v>
          </cell>
          <cell r="N412">
            <v>50</v>
          </cell>
          <cell r="O412">
            <v>50</v>
          </cell>
        </row>
        <row r="413">
          <cell r="A413" t="str">
            <v>GEYS13_7_UNIT13</v>
          </cell>
          <cell r="B413" t="str">
            <v>GEYSERS UNIT 13 (HEALDSBURG)</v>
          </cell>
          <cell r="C413" t="str">
            <v>NCNB</v>
          </cell>
          <cell r="D413">
            <v>56</v>
          </cell>
          <cell r="E413">
            <v>56</v>
          </cell>
          <cell r="F413">
            <v>56</v>
          </cell>
          <cell r="G413">
            <v>56</v>
          </cell>
          <cell r="H413">
            <v>56</v>
          </cell>
          <cell r="I413">
            <v>56</v>
          </cell>
          <cell r="J413">
            <v>56</v>
          </cell>
          <cell r="K413">
            <v>56</v>
          </cell>
          <cell r="L413">
            <v>56</v>
          </cell>
          <cell r="M413">
            <v>56</v>
          </cell>
          <cell r="N413">
            <v>56</v>
          </cell>
          <cell r="O413">
            <v>56</v>
          </cell>
        </row>
        <row r="414">
          <cell r="A414" t="str">
            <v>GEYS14_7_UNIT14</v>
          </cell>
          <cell r="B414" t="str">
            <v>GEYSERS UNIT 14 (HEALDSBURG)</v>
          </cell>
          <cell r="C414" t="str">
            <v>NCNB</v>
          </cell>
          <cell r="D414">
            <v>50</v>
          </cell>
          <cell r="E414">
            <v>50</v>
          </cell>
          <cell r="F414">
            <v>50</v>
          </cell>
          <cell r="G414">
            <v>50</v>
          </cell>
          <cell r="H414">
            <v>50</v>
          </cell>
          <cell r="I414">
            <v>50</v>
          </cell>
          <cell r="J414">
            <v>50</v>
          </cell>
          <cell r="K414">
            <v>50</v>
          </cell>
          <cell r="L414">
            <v>50</v>
          </cell>
          <cell r="M414">
            <v>50</v>
          </cell>
          <cell r="N414">
            <v>50</v>
          </cell>
          <cell r="O414">
            <v>50</v>
          </cell>
        </row>
        <row r="415">
          <cell r="A415" t="str">
            <v>GEYS16_7_UNIT16</v>
          </cell>
          <cell r="B415" t="str">
            <v>GEYSERS UNIT 16 (HEALDSBURG)</v>
          </cell>
          <cell r="C415" t="str">
            <v>NCNB</v>
          </cell>
          <cell r="D415">
            <v>49</v>
          </cell>
          <cell r="E415">
            <v>49</v>
          </cell>
          <cell r="F415">
            <v>49</v>
          </cell>
          <cell r="G415">
            <v>49</v>
          </cell>
          <cell r="H415">
            <v>49</v>
          </cell>
          <cell r="I415">
            <v>49</v>
          </cell>
          <cell r="J415">
            <v>49</v>
          </cell>
          <cell r="K415">
            <v>49</v>
          </cell>
          <cell r="L415">
            <v>49</v>
          </cell>
          <cell r="M415">
            <v>49</v>
          </cell>
          <cell r="N415">
            <v>49</v>
          </cell>
          <cell r="O415">
            <v>49</v>
          </cell>
        </row>
        <row r="416">
          <cell r="A416" t="str">
            <v>GEYS17_7_UNIT17</v>
          </cell>
          <cell r="B416" t="str">
            <v>GEYSERS UNIT 17 (HEALDSBURG)</v>
          </cell>
          <cell r="C416" t="str">
            <v>NCNB</v>
          </cell>
          <cell r="D416">
            <v>56</v>
          </cell>
          <cell r="E416">
            <v>56</v>
          </cell>
          <cell r="F416">
            <v>56</v>
          </cell>
          <cell r="G416">
            <v>56</v>
          </cell>
          <cell r="H416">
            <v>56</v>
          </cell>
          <cell r="I416">
            <v>56</v>
          </cell>
          <cell r="J416">
            <v>56</v>
          </cell>
          <cell r="K416">
            <v>56</v>
          </cell>
          <cell r="L416">
            <v>56</v>
          </cell>
          <cell r="M416">
            <v>56</v>
          </cell>
          <cell r="N416">
            <v>56</v>
          </cell>
          <cell r="O416">
            <v>56</v>
          </cell>
        </row>
        <row r="417">
          <cell r="A417" t="str">
            <v>GEYS18_7_UNIT18</v>
          </cell>
          <cell r="B417" t="str">
            <v>GEYSERS UNIT 18 (HEALDSBURG)</v>
          </cell>
          <cell r="C417" t="str">
            <v>NCNB</v>
          </cell>
          <cell r="D417">
            <v>45</v>
          </cell>
          <cell r="E417">
            <v>45</v>
          </cell>
          <cell r="F417">
            <v>45</v>
          </cell>
          <cell r="G417">
            <v>45</v>
          </cell>
          <cell r="H417">
            <v>45</v>
          </cell>
          <cell r="I417">
            <v>45</v>
          </cell>
          <cell r="J417">
            <v>45</v>
          </cell>
          <cell r="K417">
            <v>45</v>
          </cell>
          <cell r="L417">
            <v>45</v>
          </cell>
          <cell r="M417">
            <v>45</v>
          </cell>
          <cell r="N417">
            <v>45</v>
          </cell>
          <cell r="O417">
            <v>45</v>
          </cell>
        </row>
        <row r="418">
          <cell r="A418" t="str">
            <v>GEYS20_7_UNIT20</v>
          </cell>
          <cell r="B418" t="str">
            <v>GEYSERS UNIT 20 (HEALDSBURG)</v>
          </cell>
          <cell r="C418" t="str">
            <v>NCNB</v>
          </cell>
          <cell r="D418">
            <v>50</v>
          </cell>
          <cell r="E418">
            <v>50</v>
          </cell>
          <cell r="F418">
            <v>50</v>
          </cell>
          <cell r="G418">
            <v>50</v>
          </cell>
          <cell r="H418">
            <v>50</v>
          </cell>
          <cell r="I418">
            <v>50</v>
          </cell>
          <cell r="J418">
            <v>50</v>
          </cell>
          <cell r="K418">
            <v>50</v>
          </cell>
          <cell r="L418">
            <v>50</v>
          </cell>
          <cell r="M418">
            <v>50</v>
          </cell>
          <cell r="N418">
            <v>50</v>
          </cell>
          <cell r="O418">
            <v>50</v>
          </cell>
        </row>
        <row r="419">
          <cell r="A419" t="str">
            <v>GIFENS_6_BUGSL1</v>
          </cell>
          <cell r="B419" t="str">
            <v>Burford Giffen</v>
          </cell>
          <cell r="C419" t="str">
            <v>Fresno</v>
          </cell>
          <cell r="D419">
            <v>0.08</v>
          </cell>
          <cell r="E419">
            <v>0.6</v>
          </cell>
          <cell r="F419">
            <v>0.7</v>
          </cell>
          <cell r="G419">
            <v>0.88</v>
          </cell>
          <cell r="H419">
            <v>1.28</v>
          </cell>
          <cell r="I419">
            <v>2.62</v>
          </cell>
          <cell r="J419">
            <v>2.88</v>
          </cell>
          <cell r="K419">
            <v>2.48</v>
          </cell>
          <cell r="L419">
            <v>2.2200000000000002</v>
          </cell>
          <cell r="M419">
            <v>1.48</v>
          </cell>
          <cell r="N419">
            <v>1.1399999999999999</v>
          </cell>
          <cell r="O419">
            <v>0.7</v>
          </cell>
        </row>
        <row r="420">
          <cell r="A420" t="str">
            <v>GIFFEN_6_SOLAR</v>
          </cell>
          <cell r="B420" t="str">
            <v>Giffen Solar Station</v>
          </cell>
          <cell r="C420" t="str">
            <v>Fresno</v>
          </cell>
          <cell r="D420">
            <v>0.04</v>
          </cell>
          <cell r="E420">
            <v>0.3</v>
          </cell>
          <cell r="F420">
            <v>0.35</v>
          </cell>
          <cell r="G420">
            <v>0.44</v>
          </cell>
          <cell r="H420">
            <v>0.64</v>
          </cell>
          <cell r="I420">
            <v>1.31</v>
          </cell>
          <cell r="J420">
            <v>1.44</v>
          </cell>
          <cell r="K420">
            <v>1.24</v>
          </cell>
          <cell r="L420">
            <v>1.1100000000000001</v>
          </cell>
          <cell r="M420">
            <v>0.74</v>
          </cell>
          <cell r="N420">
            <v>0.56999999999999995</v>
          </cell>
          <cell r="O420">
            <v>0.35</v>
          </cell>
        </row>
        <row r="421">
          <cell r="A421" t="str">
            <v>GIFFEN_6_SOLAR1</v>
          </cell>
          <cell r="B421" t="str">
            <v>Aspiration Solar G</v>
          </cell>
          <cell r="C421" t="str">
            <v>Fresno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 t="str">
            <v>GILROY_1_UNIT</v>
          </cell>
          <cell r="B422" t="str">
            <v>GILROY COGEN AGGREGATE</v>
          </cell>
          <cell r="C422" t="str">
            <v>Bay Area</v>
          </cell>
          <cell r="D422">
            <v>120</v>
          </cell>
          <cell r="E422">
            <v>120</v>
          </cell>
          <cell r="F422">
            <v>120</v>
          </cell>
          <cell r="G422">
            <v>120</v>
          </cell>
          <cell r="H422">
            <v>115</v>
          </cell>
          <cell r="I422">
            <v>115</v>
          </cell>
          <cell r="J422">
            <v>115</v>
          </cell>
          <cell r="K422">
            <v>115</v>
          </cell>
          <cell r="L422">
            <v>115</v>
          </cell>
          <cell r="M422">
            <v>120</v>
          </cell>
          <cell r="N422">
            <v>120</v>
          </cell>
          <cell r="O422">
            <v>120</v>
          </cell>
        </row>
        <row r="423">
          <cell r="A423" t="str">
            <v>GILRPP_1_PL1X2</v>
          </cell>
          <cell r="B423" t="str">
            <v>GILROY ENERGY CENTER UNITS 1&amp;2 AGGREGATE</v>
          </cell>
          <cell r="C423" t="str">
            <v>Bay Area</v>
          </cell>
          <cell r="D423">
            <v>95.2</v>
          </cell>
          <cell r="E423">
            <v>95.2</v>
          </cell>
          <cell r="F423">
            <v>95.2</v>
          </cell>
          <cell r="G423">
            <v>95.2</v>
          </cell>
          <cell r="H423">
            <v>95.2</v>
          </cell>
          <cell r="I423">
            <v>95.2</v>
          </cell>
          <cell r="J423">
            <v>95.2</v>
          </cell>
          <cell r="K423">
            <v>95.2</v>
          </cell>
          <cell r="L423">
            <v>95.2</v>
          </cell>
          <cell r="M423">
            <v>95.2</v>
          </cell>
          <cell r="N423">
            <v>95.2</v>
          </cell>
          <cell r="O423">
            <v>95.2</v>
          </cell>
        </row>
        <row r="424">
          <cell r="A424" t="str">
            <v>GILRPP_1_PL3X4</v>
          </cell>
          <cell r="B424" t="str">
            <v>GILROY ENERGY CENTER, UNIT #3</v>
          </cell>
          <cell r="C424" t="str">
            <v>Bay Area</v>
          </cell>
          <cell r="D424">
            <v>46.2</v>
          </cell>
          <cell r="E424">
            <v>46.2</v>
          </cell>
          <cell r="F424">
            <v>46.2</v>
          </cell>
          <cell r="G424">
            <v>46.2</v>
          </cell>
          <cell r="H424">
            <v>46.2</v>
          </cell>
          <cell r="I424">
            <v>46.2</v>
          </cell>
          <cell r="J424">
            <v>46.2</v>
          </cell>
          <cell r="K424">
            <v>46.2</v>
          </cell>
          <cell r="L424">
            <v>46.2</v>
          </cell>
          <cell r="M424">
            <v>46.2</v>
          </cell>
          <cell r="N424">
            <v>46.2</v>
          </cell>
          <cell r="O424">
            <v>46.2</v>
          </cell>
        </row>
        <row r="425">
          <cell r="A425" t="str">
            <v>GLDFGR_6_SOLAR1</v>
          </cell>
          <cell r="B425" t="str">
            <v>Portal Ridge B</v>
          </cell>
          <cell r="C425" t="str">
            <v>Big Creek-Ventura</v>
          </cell>
          <cell r="D425">
            <v>0.08</v>
          </cell>
          <cell r="E425">
            <v>0.6</v>
          </cell>
          <cell r="F425">
            <v>0.7</v>
          </cell>
          <cell r="G425">
            <v>0.88</v>
          </cell>
          <cell r="H425">
            <v>1.28</v>
          </cell>
          <cell r="I425">
            <v>2.62</v>
          </cell>
          <cell r="J425">
            <v>2.88</v>
          </cell>
          <cell r="K425">
            <v>2.48</v>
          </cell>
          <cell r="L425">
            <v>2.2200000000000002</v>
          </cell>
          <cell r="M425">
            <v>1.48</v>
          </cell>
          <cell r="N425">
            <v>1.1399999999999999</v>
          </cell>
          <cell r="O425">
            <v>0.7</v>
          </cell>
        </row>
        <row r="426">
          <cell r="A426" t="str">
            <v>GLDFGR_6_SOLAR2</v>
          </cell>
          <cell r="B426" t="str">
            <v>Portal Ridge C</v>
          </cell>
          <cell r="C426" t="str">
            <v>Big Creek-Ventura</v>
          </cell>
          <cell r="D426">
            <v>0.05</v>
          </cell>
          <cell r="E426">
            <v>0.34</v>
          </cell>
          <cell r="F426">
            <v>0.4</v>
          </cell>
          <cell r="G426">
            <v>0.5</v>
          </cell>
          <cell r="H426">
            <v>0.73</v>
          </cell>
          <cell r="I426">
            <v>1.49</v>
          </cell>
          <cell r="J426">
            <v>1.64</v>
          </cell>
          <cell r="K426">
            <v>1.41</v>
          </cell>
          <cell r="L426">
            <v>1.27</v>
          </cell>
          <cell r="M426">
            <v>0.84</v>
          </cell>
          <cell r="N426">
            <v>0.65</v>
          </cell>
          <cell r="O426">
            <v>0.4</v>
          </cell>
        </row>
        <row r="427">
          <cell r="A427" t="str">
            <v>GLDTWN_6_COLUM3</v>
          </cell>
          <cell r="B427" t="str">
            <v>Columbia 3</v>
          </cell>
          <cell r="C427" t="str">
            <v>CAISO System</v>
          </cell>
          <cell r="D427">
            <v>0.04</v>
          </cell>
          <cell r="E427">
            <v>0.3</v>
          </cell>
          <cell r="F427">
            <v>0.35</v>
          </cell>
          <cell r="G427">
            <v>0.44</v>
          </cell>
          <cell r="H427">
            <v>0.64</v>
          </cell>
          <cell r="I427">
            <v>1.31</v>
          </cell>
          <cell r="J427">
            <v>1.44</v>
          </cell>
          <cell r="K427">
            <v>1.24</v>
          </cell>
          <cell r="L427">
            <v>1.1100000000000001</v>
          </cell>
          <cell r="M427">
            <v>0.74</v>
          </cell>
          <cell r="N427">
            <v>0.56999999999999995</v>
          </cell>
          <cell r="O427">
            <v>0.35</v>
          </cell>
        </row>
        <row r="428">
          <cell r="A428" t="str">
            <v>GLDTWN_6_SOLAR</v>
          </cell>
          <cell r="B428" t="str">
            <v>Rio Grande</v>
          </cell>
          <cell r="C428" t="str">
            <v>CAISO System</v>
          </cell>
          <cell r="D428">
            <v>0.02</v>
          </cell>
          <cell r="E428">
            <v>0.15</v>
          </cell>
          <cell r="F428">
            <v>0.18</v>
          </cell>
          <cell r="G428">
            <v>0.22</v>
          </cell>
          <cell r="H428">
            <v>0.32</v>
          </cell>
          <cell r="I428">
            <v>0.66</v>
          </cell>
          <cell r="J428">
            <v>0.72</v>
          </cell>
          <cell r="K428">
            <v>0.62</v>
          </cell>
          <cell r="L428">
            <v>0.56000000000000005</v>
          </cell>
          <cell r="M428">
            <v>0.37</v>
          </cell>
          <cell r="N428">
            <v>0.28999999999999998</v>
          </cell>
          <cell r="O428">
            <v>0.18</v>
          </cell>
        </row>
        <row r="429">
          <cell r="A429" t="str">
            <v>GLNARM_2_UNIT 5</v>
          </cell>
          <cell r="B429" t="str">
            <v>Glenarm Turbine 5</v>
          </cell>
          <cell r="C429" t="str">
            <v>LA Basin</v>
          </cell>
          <cell r="D429">
            <v>65</v>
          </cell>
          <cell r="E429">
            <v>65</v>
          </cell>
          <cell r="F429">
            <v>65</v>
          </cell>
          <cell r="G429">
            <v>65</v>
          </cell>
          <cell r="H429">
            <v>65</v>
          </cell>
          <cell r="I429">
            <v>65</v>
          </cell>
          <cell r="J429">
            <v>65</v>
          </cell>
          <cell r="K429">
            <v>65</v>
          </cell>
          <cell r="L429">
            <v>65</v>
          </cell>
          <cell r="M429">
            <v>65</v>
          </cell>
          <cell r="N429">
            <v>65</v>
          </cell>
          <cell r="O429">
            <v>65</v>
          </cell>
        </row>
        <row r="430">
          <cell r="A430" t="str">
            <v>GLNARM_7_UNIT 1</v>
          </cell>
          <cell r="B430" t="str">
            <v>GLEN ARM UNIT 1</v>
          </cell>
          <cell r="C430" t="str">
            <v>LA Basin</v>
          </cell>
          <cell r="D430">
            <v>18</v>
          </cell>
          <cell r="E430">
            <v>18</v>
          </cell>
          <cell r="F430">
            <v>18</v>
          </cell>
          <cell r="G430">
            <v>18</v>
          </cell>
          <cell r="H430">
            <v>18</v>
          </cell>
          <cell r="I430">
            <v>18</v>
          </cell>
          <cell r="J430">
            <v>18</v>
          </cell>
          <cell r="K430">
            <v>18</v>
          </cell>
          <cell r="L430">
            <v>18</v>
          </cell>
          <cell r="M430">
            <v>18</v>
          </cell>
          <cell r="N430">
            <v>18</v>
          </cell>
          <cell r="O430">
            <v>18</v>
          </cell>
        </row>
        <row r="431">
          <cell r="A431" t="str">
            <v>GLNARM_7_UNIT 2</v>
          </cell>
          <cell r="B431" t="str">
            <v>GLEN ARM UNIT 2</v>
          </cell>
          <cell r="C431" t="str">
            <v>LA Basin</v>
          </cell>
          <cell r="D431">
            <v>18.8</v>
          </cell>
          <cell r="E431">
            <v>18.8</v>
          </cell>
          <cell r="F431">
            <v>18.8</v>
          </cell>
          <cell r="G431">
            <v>18.8</v>
          </cell>
          <cell r="H431">
            <v>18.8</v>
          </cell>
          <cell r="I431">
            <v>18.8</v>
          </cell>
          <cell r="J431">
            <v>18.8</v>
          </cell>
          <cell r="K431">
            <v>18.8</v>
          </cell>
          <cell r="L431">
            <v>18.8</v>
          </cell>
          <cell r="M431">
            <v>18.8</v>
          </cell>
          <cell r="N431">
            <v>18.8</v>
          </cell>
          <cell r="O431">
            <v>18.8</v>
          </cell>
        </row>
        <row r="432">
          <cell r="A432" t="str">
            <v>GLNARM_7_UNIT 3</v>
          </cell>
          <cell r="B432" t="str">
            <v>GLEN ARM UNIT 3</v>
          </cell>
          <cell r="C432" t="str">
            <v>LA Basin</v>
          </cell>
          <cell r="D432">
            <v>44.83</v>
          </cell>
          <cell r="E432">
            <v>44.83</v>
          </cell>
          <cell r="F432">
            <v>44.83</v>
          </cell>
          <cell r="G432">
            <v>44.83</v>
          </cell>
          <cell r="H432">
            <v>44.83</v>
          </cell>
          <cell r="I432">
            <v>44.83</v>
          </cell>
          <cell r="J432">
            <v>44.83</v>
          </cell>
          <cell r="K432">
            <v>44.83</v>
          </cell>
          <cell r="L432">
            <v>44.83</v>
          </cell>
          <cell r="M432">
            <v>44.83</v>
          </cell>
          <cell r="N432">
            <v>44.83</v>
          </cell>
          <cell r="O432">
            <v>44.83</v>
          </cell>
        </row>
        <row r="433">
          <cell r="A433" t="str">
            <v>GLNARM_7_UNIT 4</v>
          </cell>
          <cell r="B433" t="str">
            <v>GLEN ARM UNIT 4</v>
          </cell>
          <cell r="C433" t="str">
            <v>LA Basin</v>
          </cell>
          <cell r="D433">
            <v>42.42</v>
          </cell>
          <cell r="E433">
            <v>42.42</v>
          </cell>
          <cell r="F433">
            <v>42.42</v>
          </cell>
          <cell r="G433">
            <v>42.42</v>
          </cell>
          <cell r="H433">
            <v>42.42</v>
          </cell>
          <cell r="I433">
            <v>42.42</v>
          </cell>
          <cell r="J433">
            <v>42.42</v>
          </cell>
          <cell r="K433">
            <v>42.42</v>
          </cell>
          <cell r="L433">
            <v>42.42</v>
          </cell>
          <cell r="M433">
            <v>42.42</v>
          </cell>
          <cell r="N433">
            <v>42.42</v>
          </cell>
          <cell r="O433">
            <v>42.42</v>
          </cell>
        </row>
        <row r="434">
          <cell r="A434" t="str">
            <v>GLOW_6_SOLAR</v>
          </cell>
          <cell r="B434" t="str">
            <v>Antelope Power Plant</v>
          </cell>
          <cell r="C434" t="str">
            <v>Big Creek-Ventura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 t="str">
            <v>GOLETA_2_QF</v>
          </cell>
          <cell r="B435" t="str">
            <v>GOLETA QFS</v>
          </cell>
          <cell r="C435" t="str">
            <v>Big Creek-Ventura</v>
          </cell>
          <cell r="D435">
            <v>0.03</v>
          </cell>
          <cell r="E435">
            <v>0.03</v>
          </cell>
          <cell r="F435">
            <v>0.02</v>
          </cell>
          <cell r="G435">
            <v>0.05</v>
          </cell>
          <cell r="H435">
            <v>0.06</v>
          </cell>
          <cell r="I435">
            <v>0.08</v>
          </cell>
          <cell r="J435">
            <v>0.1</v>
          </cell>
          <cell r="K435">
            <v>0.1</v>
          </cell>
          <cell r="L435">
            <v>0.12</v>
          </cell>
          <cell r="M435">
            <v>0.1</v>
          </cell>
          <cell r="N435">
            <v>0.05</v>
          </cell>
          <cell r="O435">
            <v>0.04</v>
          </cell>
        </row>
        <row r="436">
          <cell r="A436" t="str">
            <v>GOLETA_2_VALBT1</v>
          </cell>
          <cell r="B436" t="str">
            <v>Vallecito Energy Storage</v>
          </cell>
          <cell r="C436" t="str">
            <v>Big Creek-Ventura</v>
          </cell>
          <cell r="D436">
            <v>10</v>
          </cell>
          <cell r="E436">
            <v>10</v>
          </cell>
          <cell r="F436">
            <v>10</v>
          </cell>
          <cell r="G436">
            <v>10</v>
          </cell>
          <cell r="H436">
            <v>10</v>
          </cell>
          <cell r="I436">
            <v>10</v>
          </cell>
          <cell r="J436">
            <v>10</v>
          </cell>
          <cell r="K436">
            <v>10</v>
          </cell>
          <cell r="L436">
            <v>10</v>
          </cell>
          <cell r="M436">
            <v>10</v>
          </cell>
          <cell r="N436">
            <v>10</v>
          </cell>
          <cell r="O436">
            <v>10</v>
          </cell>
        </row>
        <row r="437">
          <cell r="A437" t="str">
            <v>GOLETA_6_ELLWOD</v>
          </cell>
          <cell r="B437" t="str">
            <v>ELLWOOD ENERGY SUPPORT FACILITY</v>
          </cell>
          <cell r="C437" t="str">
            <v>Big Creek-Ventura</v>
          </cell>
          <cell r="D437">
            <v>54</v>
          </cell>
          <cell r="E437">
            <v>54</v>
          </cell>
          <cell r="F437">
            <v>54</v>
          </cell>
          <cell r="G437">
            <v>54</v>
          </cell>
          <cell r="H437">
            <v>54</v>
          </cell>
          <cell r="I437">
            <v>54</v>
          </cell>
          <cell r="J437">
            <v>54</v>
          </cell>
          <cell r="K437">
            <v>54</v>
          </cell>
          <cell r="L437">
            <v>54</v>
          </cell>
          <cell r="M437">
            <v>54</v>
          </cell>
          <cell r="N437">
            <v>54</v>
          </cell>
          <cell r="O437">
            <v>54</v>
          </cell>
        </row>
        <row r="438">
          <cell r="A438" t="str">
            <v>GOLETA_6_EXGEN</v>
          </cell>
          <cell r="B438" t="str">
            <v>EXXON COMPANY USA</v>
          </cell>
          <cell r="C438" t="str">
            <v>Big Creek-Ventura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 t="str">
            <v>GONZLS_6_UNIT</v>
          </cell>
          <cell r="B439" t="str">
            <v>Johnson Canyon Landfill</v>
          </cell>
          <cell r="C439" t="str">
            <v>CAISO System</v>
          </cell>
          <cell r="D439">
            <v>1.42</v>
          </cell>
          <cell r="E439">
            <v>1.41</v>
          </cell>
          <cell r="F439">
            <v>1.42</v>
          </cell>
          <cell r="G439">
            <v>1.35</v>
          </cell>
          <cell r="H439">
            <v>1.37</v>
          </cell>
          <cell r="I439">
            <v>1.41</v>
          </cell>
          <cell r="J439">
            <v>1.41</v>
          </cell>
          <cell r="K439">
            <v>1.42</v>
          </cell>
          <cell r="L439">
            <v>1.34</v>
          </cell>
          <cell r="M439">
            <v>1.42</v>
          </cell>
          <cell r="N439">
            <v>1.42</v>
          </cell>
          <cell r="O439">
            <v>1.4</v>
          </cell>
        </row>
        <row r="440">
          <cell r="A440" t="str">
            <v>GOOSLK_1_SOLAR1</v>
          </cell>
          <cell r="B440" t="str">
            <v>Goose Lake</v>
          </cell>
          <cell r="C440" t="str">
            <v>CAISO System</v>
          </cell>
          <cell r="D440">
            <v>0.05</v>
          </cell>
          <cell r="E440">
            <v>0.36</v>
          </cell>
          <cell r="F440">
            <v>0.42</v>
          </cell>
          <cell r="G440">
            <v>0.53</v>
          </cell>
          <cell r="H440">
            <v>0.77</v>
          </cell>
          <cell r="I440">
            <v>1.57</v>
          </cell>
          <cell r="J440">
            <v>1.73</v>
          </cell>
          <cell r="K440">
            <v>1.49</v>
          </cell>
          <cell r="L440">
            <v>1.33</v>
          </cell>
          <cell r="M440">
            <v>0.89</v>
          </cell>
          <cell r="N440">
            <v>0.68</v>
          </cell>
          <cell r="O440">
            <v>0.42</v>
          </cell>
        </row>
        <row r="441">
          <cell r="A441" t="str">
            <v>GRIDLY_6_SOLAR</v>
          </cell>
          <cell r="B441" t="str">
            <v>GRIDLEY MAIN TWO</v>
          </cell>
          <cell r="C441" t="str">
            <v>Sierra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 t="str">
            <v>GRIZLY_1_UNIT 1</v>
          </cell>
          <cell r="B442" t="str">
            <v>GRIZZLY HYDRO</v>
          </cell>
          <cell r="C442" t="str">
            <v>Sierra</v>
          </cell>
          <cell r="D442">
            <v>1.6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1.6</v>
          </cell>
          <cell r="K442">
            <v>16</v>
          </cell>
          <cell r="L442">
            <v>0</v>
          </cell>
          <cell r="M442">
            <v>0</v>
          </cell>
          <cell r="N442">
            <v>1.6</v>
          </cell>
          <cell r="O442">
            <v>1.6</v>
          </cell>
        </row>
        <row r="443">
          <cell r="A443" t="str">
            <v>GRNLF2_1_UNIT</v>
          </cell>
          <cell r="B443" t="str">
            <v>GREENLEAF II COGEN</v>
          </cell>
          <cell r="C443" t="str">
            <v>Sierra</v>
          </cell>
          <cell r="D443">
            <v>49.2</v>
          </cell>
          <cell r="E443">
            <v>49.2</v>
          </cell>
          <cell r="F443">
            <v>49.2</v>
          </cell>
          <cell r="G443">
            <v>49.2</v>
          </cell>
          <cell r="H443">
            <v>49.2</v>
          </cell>
          <cell r="I443">
            <v>49.2</v>
          </cell>
          <cell r="J443">
            <v>49.2</v>
          </cell>
          <cell r="K443">
            <v>49.2</v>
          </cell>
          <cell r="L443">
            <v>49.2</v>
          </cell>
          <cell r="M443">
            <v>49.2</v>
          </cell>
          <cell r="N443">
            <v>49.2</v>
          </cell>
          <cell r="O443">
            <v>49.2</v>
          </cell>
        </row>
        <row r="444">
          <cell r="A444" t="str">
            <v>GRNVLY_7_SCLAND</v>
          </cell>
          <cell r="B444" t="str">
            <v>SANTA CRUZ LANDFILL GENERATING PLANT</v>
          </cell>
          <cell r="C444" t="str">
            <v>CAISO System</v>
          </cell>
          <cell r="D444">
            <v>2.92</v>
          </cell>
          <cell r="E444">
            <v>2.59</v>
          </cell>
          <cell r="F444">
            <v>2.92</v>
          </cell>
          <cell r="G444">
            <v>2.94</v>
          </cell>
          <cell r="H444">
            <v>2.97</v>
          </cell>
          <cell r="I444">
            <v>2.99</v>
          </cell>
          <cell r="J444">
            <v>2.69</v>
          </cell>
          <cell r="K444">
            <v>2.91</v>
          </cell>
          <cell r="L444">
            <v>2.92</v>
          </cell>
          <cell r="M444">
            <v>2.93</v>
          </cell>
          <cell r="N444">
            <v>3</v>
          </cell>
          <cell r="O444">
            <v>3.01</v>
          </cell>
        </row>
        <row r="445">
          <cell r="A445" t="str">
            <v>GRSCRK_6_BGCKWW</v>
          </cell>
          <cell r="B445" t="str">
            <v>BIG CREEK WATER WORKS - CEDAR FLAT</v>
          </cell>
          <cell r="C445" t="str">
            <v>CAISO System</v>
          </cell>
          <cell r="D445">
            <v>1.03</v>
          </cell>
          <cell r="E445">
            <v>1.45</v>
          </cell>
          <cell r="F445">
            <v>1.57</v>
          </cell>
          <cell r="G445">
            <v>1.85</v>
          </cell>
          <cell r="H445">
            <v>1.21</v>
          </cell>
          <cell r="I445">
            <v>0.23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 t="str">
            <v>GRZZLY_1_BERKLY</v>
          </cell>
          <cell r="B446" t="str">
            <v>Berkeley Cogeneration</v>
          </cell>
          <cell r="C446" t="str">
            <v>Bay Area</v>
          </cell>
          <cell r="D446">
            <v>0.43</v>
          </cell>
          <cell r="E446">
            <v>7.78</v>
          </cell>
          <cell r="F446">
            <v>0.23</v>
          </cell>
          <cell r="G446">
            <v>2.97</v>
          </cell>
          <cell r="H446">
            <v>0.91</v>
          </cell>
          <cell r="I446">
            <v>0.66</v>
          </cell>
          <cell r="J446">
            <v>0.55000000000000004</v>
          </cell>
          <cell r="K446">
            <v>0.5</v>
          </cell>
          <cell r="L446">
            <v>0.14000000000000001</v>
          </cell>
          <cell r="M446">
            <v>0.16</v>
          </cell>
          <cell r="N446">
            <v>0.26</v>
          </cell>
          <cell r="O446">
            <v>0.2</v>
          </cell>
        </row>
        <row r="447">
          <cell r="A447" t="str">
            <v>GUERNS_6_HD3BM3</v>
          </cell>
          <cell r="B447" t="str">
            <v>Hanford Digester Genset 3</v>
          </cell>
          <cell r="C447" t="str">
            <v>Fresno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 t="str">
            <v>GUERNS_6_SOLAR</v>
          </cell>
          <cell r="B448" t="str">
            <v>Guernsey Solar Station</v>
          </cell>
          <cell r="C448" t="str">
            <v>Fresno</v>
          </cell>
          <cell r="D448">
            <v>0.08</v>
          </cell>
          <cell r="E448">
            <v>0.6</v>
          </cell>
          <cell r="F448">
            <v>0.7</v>
          </cell>
          <cell r="G448">
            <v>0.88</v>
          </cell>
          <cell r="H448">
            <v>1.28</v>
          </cell>
          <cell r="I448">
            <v>2.62</v>
          </cell>
          <cell r="J448">
            <v>2.88</v>
          </cell>
          <cell r="K448">
            <v>2.48</v>
          </cell>
          <cell r="L448">
            <v>2.2200000000000002</v>
          </cell>
          <cell r="M448">
            <v>1.48</v>
          </cell>
          <cell r="N448">
            <v>1.1399999999999999</v>
          </cell>
          <cell r="O448">
            <v>0.7</v>
          </cell>
        </row>
        <row r="449">
          <cell r="A449" t="str">
            <v>GUERNS_6_VH2BM1</v>
          </cell>
          <cell r="B449" t="str">
            <v>Hanford Digester Genset 2</v>
          </cell>
          <cell r="C449" t="str">
            <v>Fresno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 t="str">
            <v>GWFPWR_1_UNITS</v>
          </cell>
          <cell r="B450" t="str">
            <v>Hanford Peaker Plant</v>
          </cell>
          <cell r="C450" t="str">
            <v>Fresno</v>
          </cell>
          <cell r="D450">
            <v>97.07</v>
          </cell>
          <cell r="E450">
            <v>96.61</v>
          </cell>
          <cell r="F450">
            <v>96.06</v>
          </cell>
          <cell r="G450">
            <v>93.55</v>
          </cell>
          <cell r="H450">
            <v>92.23</v>
          </cell>
          <cell r="I450">
            <v>90.08</v>
          </cell>
          <cell r="J450">
            <v>88.36</v>
          </cell>
          <cell r="K450">
            <v>88.9</v>
          </cell>
          <cell r="L450">
            <v>90.57</v>
          </cell>
          <cell r="M450">
            <v>94.17</v>
          </cell>
          <cell r="N450">
            <v>96.76</v>
          </cell>
          <cell r="O450">
            <v>97.2</v>
          </cell>
        </row>
        <row r="451">
          <cell r="A451" t="str">
            <v>GYS5X6_7_UNITS</v>
          </cell>
          <cell r="B451" t="str">
            <v>GEYSERS UNITS 5 &amp; 6 AGGREGATE</v>
          </cell>
          <cell r="C451" t="str">
            <v>NCNB</v>
          </cell>
          <cell r="D451">
            <v>85</v>
          </cell>
          <cell r="E451">
            <v>85</v>
          </cell>
          <cell r="F451">
            <v>85</v>
          </cell>
          <cell r="G451">
            <v>85</v>
          </cell>
          <cell r="H451">
            <v>85</v>
          </cell>
          <cell r="I451">
            <v>85</v>
          </cell>
          <cell r="J451">
            <v>85</v>
          </cell>
          <cell r="K451">
            <v>85</v>
          </cell>
          <cell r="L451">
            <v>85</v>
          </cell>
          <cell r="M451">
            <v>85</v>
          </cell>
          <cell r="N451">
            <v>85</v>
          </cell>
          <cell r="O451">
            <v>85</v>
          </cell>
        </row>
        <row r="452">
          <cell r="A452" t="str">
            <v>GYS7X8_7_UNITS</v>
          </cell>
          <cell r="B452" t="str">
            <v>GEYSERS UNITS 7 &amp; 8 AGGREGATE</v>
          </cell>
          <cell r="C452" t="str">
            <v>NCNB</v>
          </cell>
          <cell r="D452">
            <v>95.8</v>
          </cell>
          <cell r="E452">
            <v>95.8</v>
          </cell>
          <cell r="F452">
            <v>95.8</v>
          </cell>
          <cell r="G452">
            <v>95.8</v>
          </cell>
          <cell r="H452">
            <v>95.8</v>
          </cell>
          <cell r="I452">
            <v>95.8</v>
          </cell>
          <cell r="J452">
            <v>95.8</v>
          </cell>
          <cell r="K452">
            <v>95.8</v>
          </cell>
          <cell r="L452">
            <v>95.8</v>
          </cell>
          <cell r="M452">
            <v>95.8</v>
          </cell>
          <cell r="N452">
            <v>95.8</v>
          </cell>
          <cell r="O452">
            <v>95.8</v>
          </cell>
        </row>
        <row r="453">
          <cell r="A453" t="str">
            <v>GYSRVL_7_WSPRNG</v>
          </cell>
          <cell r="B453" t="str">
            <v>Warm Springs Hydro</v>
          </cell>
          <cell r="C453" t="str">
            <v>NCNB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 t="str">
            <v>HAASPH_7_PL1X2</v>
          </cell>
          <cell r="B454" t="str">
            <v>HAAS PH UNIT 1 &amp; 2 AGGREGATE</v>
          </cell>
          <cell r="C454" t="str">
            <v>Fresno</v>
          </cell>
          <cell r="D454">
            <v>115.2</v>
          </cell>
          <cell r="E454">
            <v>115.2</v>
          </cell>
          <cell r="F454">
            <v>115.2</v>
          </cell>
          <cell r="G454">
            <v>115.2</v>
          </cell>
          <cell r="H454">
            <v>115.2</v>
          </cell>
          <cell r="I454">
            <v>139.19999999999999</v>
          </cell>
          <cell r="J454">
            <v>144</v>
          </cell>
          <cell r="K454">
            <v>144</v>
          </cell>
          <cell r="L454">
            <v>129.6</v>
          </cell>
          <cell r="M454">
            <v>129.6</v>
          </cell>
          <cell r="N454">
            <v>115.2</v>
          </cell>
          <cell r="O454">
            <v>115.2</v>
          </cell>
        </row>
        <row r="455">
          <cell r="A455" t="str">
            <v>HALSEY_6_UNIT</v>
          </cell>
          <cell r="B455" t="str">
            <v>HALSEY HYDRO</v>
          </cell>
          <cell r="C455" t="str">
            <v>Sierra</v>
          </cell>
          <cell r="D455">
            <v>1.95</v>
          </cell>
          <cell r="E455">
            <v>2.78</v>
          </cell>
          <cell r="F455">
            <v>2.75</v>
          </cell>
          <cell r="G455">
            <v>3.96</v>
          </cell>
          <cell r="H455">
            <v>4.9400000000000004</v>
          </cell>
          <cell r="I455">
            <v>4.54</v>
          </cell>
          <cell r="J455">
            <v>6</v>
          </cell>
          <cell r="K455">
            <v>5.22</v>
          </cell>
          <cell r="L455">
            <v>4.3099999999999996</v>
          </cell>
          <cell r="M455">
            <v>0</v>
          </cell>
          <cell r="N455">
            <v>0</v>
          </cell>
          <cell r="O455">
            <v>1.8</v>
          </cell>
        </row>
        <row r="456">
          <cell r="A456" t="str">
            <v>HARBGN_7_UNITS</v>
          </cell>
          <cell r="B456" t="str">
            <v>HARBOR COGEN COMBINED CYCLE</v>
          </cell>
          <cell r="C456" t="str">
            <v>LA Basin</v>
          </cell>
          <cell r="D456">
            <v>100</v>
          </cell>
          <cell r="E456">
            <v>100</v>
          </cell>
          <cell r="F456">
            <v>100</v>
          </cell>
          <cell r="G456">
            <v>100</v>
          </cell>
          <cell r="H456">
            <v>100</v>
          </cell>
          <cell r="I456">
            <v>100</v>
          </cell>
          <cell r="J456">
            <v>100</v>
          </cell>
          <cell r="K456">
            <v>100</v>
          </cell>
          <cell r="L456">
            <v>100</v>
          </cell>
          <cell r="M456">
            <v>100</v>
          </cell>
          <cell r="N456">
            <v>100</v>
          </cell>
          <cell r="O456">
            <v>100</v>
          </cell>
        </row>
        <row r="457">
          <cell r="A457" t="str">
            <v>HARDWK_6_STWBM1</v>
          </cell>
          <cell r="B457" t="str">
            <v>Still Water Ranch Dairy</v>
          </cell>
          <cell r="C457" t="str">
            <v>Fresno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 t="str">
            <v>HATCR1_7_UNIT</v>
          </cell>
          <cell r="B458" t="str">
            <v xml:space="preserve">Hat Creek  #1 </v>
          </cell>
          <cell r="C458" t="str">
            <v>CAISO System</v>
          </cell>
          <cell r="D458">
            <v>4.3099999999999996</v>
          </cell>
          <cell r="E458">
            <v>4.17</v>
          </cell>
          <cell r="F458">
            <v>4.29</v>
          </cell>
          <cell r="G458">
            <v>3.69</v>
          </cell>
          <cell r="H458">
            <v>3.21</v>
          </cell>
          <cell r="I458">
            <v>3.66</v>
          </cell>
          <cell r="J458">
            <v>3.43</v>
          </cell>
          <cell r="K458">
            <v>3.17</v>
          </cell>
          <cell r="L458">
            <v>2.88</v>
          </cell>
          <cell r="M458">
            <v>2.37</v>
          </cell>
          <cell r="N458">
            <v>3.7</v>
          </cell>
          <cell r="O458">
            <v>4.24</v>
          </cell>
        </row>
        <row r="459">
          <cell r="A459" t="str">
            <v>HATCR2_7_UNIT</v>
          </cell>
          <cell r="B459" t="str">
            <v xml:space="preserve">Hat Creek  #2  </v>
          </cell>
          <cell r="C459" t="str">
            <v>CAISO System</v>
          </cell>
          <cell r="D459">
            <v>4.43</v>
          </cell>
          <cell r="E459">
            <v>5.18</v>
          </cell>
          <cell r="F459">
            <v>4.6100000000000003</v>
          </cell>
          <cell r="G459">
            <v>3.23</v>
          </cell>
          <cell r="H459">
            <v>2.96</v>
          </cell>
          <cell r="I459">
            <v>3.31</v>
          </cell>
          <cell r="J459">
            <v>3.1</v>
          </cell>
          <cell r="K459">
            <v>3.62</v>
          </cell>
          <cell r="L459">
            <v>4.0599999999999996</v>
          </cell>
          <cell r="M459">
            <v>4.2</v>
          </cell>
          <cell r="N459">
            <v>3.18</v>
          </cell>
          <cell r="O459">
            <v>2.74</v>
          </cell>
        </row>
        <row r="460">
          <cell r="A460" t="str">
            <v>HATLOS_6_BWDHY1</v>
          </cell>
          <cell r="B460" t="str">
            <v>Bidwell Ditch</v>
          </cell>
          <cell r="C460" t="str">
            <v>CAISO System</v>
          </cell>
          <cell r="D460">
            <v>1.4</v>
          </cell>
          <cell r="E460">
            <v>1.42</v>
          </cell>
          <cell r="F460">
            <v>1.46</v>
          </cell>
          <cell r="G460">
            <v>1.44</v>
          </cell>
          <cell r="H460">
            <v>0.97</v>
          </cell>
          <cell r="I460">
            <v>0.8</v>
          </cell>
          <cell r="J460">
            <v>0.89</v>
          </cell>
          <cell r="K460">
            <v>0.87</v>
          </cell>
          <cell r="L460">
            <v>1.04</v>
          </cell>
          <cell r="M460">
            <v>1.29</v>
          </cell>
          <cell r="N460">
            <v>1.38</v>
          </cell>
          <cell r="O460">
            <v>1.35</v>
          </cell>
        </row>
        <row r="461">
          <cell r="A461" t="str">
            <v>HATLOS_6_LSCRK</v>
          </cell>
          <cell r="B461" t="str">
            <v>Lost Creek 1 &amp; 2 Hydro Conversion</v>
          </cell>
          <cell r="C461" t="str">
            <v>CAISO System</v>
          </cell>
          <cell r="D461">
            <v>1.02</v>
          </cell>
          <cell r="E461">
            <v>1.02</v>
          </cell>
          <cell r="F461">
            <v>1.0900000000000001</v>
          </cell>
          <cell r="G461">
            <v>1.0900000000000001</v>
          </cell>
          <cell r="H461">
            <v>1</v>
          </cell>
          <cell r="I461">
            <v>0.92</v>
          </cell>
          <cell r="J461">
            <v>0.97</v>
          </cell>
          <cell r="K461">
            <v>0.95</v>
          </cell>
          <cell r="L461">
            <v>0.96</v>
          </cell>
          <cell r="M461">
            <v>0.96</v>
          </cell>
          <cell r="N461">
            <v>0.98</v>
          </cell>
          <cell r="O461">
            <v>0.94</v>
          </cell>
        </row>
        <row r="462">
          <cell r="A462" t="str">
            <v>HATRDG_2_WIND</v>
          </cell>
          <cell r="B462" t="str">
            <v>Hatchet Ridge Wind Farm</v>
          </cell>
          <cell r="C462" t="str">
            <v>CAISO System</v>
          </cell>
          <cell r="D462">
            <v>33.493485865526011</v>
          </cell>
          <cell r="E462">
            <v>35.935805439683087</v>
          </cell>
          <cell r="F462">
            <v>32.051126972871351</v>
          </cell>
          <cell r="G462">
            <v>33.859915581388648</v>
          </cell>
          <cell r="H462">
            <v>35.029733106455048</v>
          </cell>
          <cell r="I462">
            <v>25.840424194980972</v>
          </cell>
          <cell r="J462">
            <v>22.981647547846826</v>
          </cell>
          <cell r="K462">
            <v>21.584500846156018</v>
          </cell>
          <cell r="L462">
            <v>22.16082270688749</v>
          </cell>
          <cell r="M462">
            <v>18.570855660332985</v>
          </cell>
          <cell r="N462">
            <v>23.461815793114468</v>
          </cell>
          <cell r="O462">
            <v>29.989010126061089</v>
          </cell>
        </row>
        <row r="463">
          <cell r="A463" t="str">
            <v>HAYPRS_6_HAYHD1</v>
          </cell>
          <cell r="B463" t="str">
            <v>Haypress Lower</v>
          </cell>
          <cell r="C463" t="str">
            <v>Sierra</v>
          </cell>
          <cell r="D463">
            <v>3.29</v>
          </cell>
          <cell r="E463">
            <v>3.1</v>
          </cell>
          <cell r="F463">
            <v>2.37</v>
          </cell>
          <cell r="G463">
            <v>2.75</v>
          </cell>
          <cell r="H463">
            <v>2.91</v>
          </cell>
          <cell r="I463">
            <v>2.69</v>
          </cell>
          <cell r="J463">
            <v>2.79</v>
          </cell>
          <cell r="K463">
            <v>2.5</v>
          </cell>
          <cell r="L463">
            <v>2.46</v>
          </cell>
          <cell r="M463">
            <v>1.93</v>
          </cell>
          <cell r="N463">
            <v>1.98</v>
          </cell>
          <cell r="O463">
            <v>2.2200000000000002</v>
          </cell>
        </row>
        <row r="464">
          <cell r="A464" t="str">
            <v>HAYPRS_6_HAYHD2</v>
          </cell>
          <cell r="B464" t="str">
            <v>Haypress Middle</v>
          </cell>
          <cell r="C464" t="str">
            <v>Sierra</v>
          </cell>
          <cell r="D464">
            <v>3.8</v>
          </cell>
          <cell r="E464">
            <v>3.58</v>
          </cell>
          <cell r="F464">
            <v>4.1100000000000003</v>
          </cell>
          <cell r="G464">
            <v>3.45</v>
          </cell>
          <cell r="H464">
            <v>3.45</v>
          </cell>
          <cell r="I464">
            <v>3.11</v>
          </cell>
          <cell r="J464">
            <v>3.23</v>
          </cell>
          <cell r="K464">
            <v>2.89</v>
          </cell>
          <cell r="L464">
            <v>2.85</v>
          </cell>
          <cell r="M464">
            <v>2.23</v>
          </cell>
          <cell r="N464">
            <v>2.27</v>
          </cell>
          <cell r="O464">
            <v>2.56</v>
          </cell>
        </row>
        <row r="465">
          <cell r="A465" t="str">
            <v>HELMPG_7_UNIT 1</v>
          </cell>
          <cell r="B465" t="str">
            <v>HELMS PUMP-GEN UNIT 1</v>
          </cell>
          <cell r="C465" t="str">
            <v>Fresno</v>
          </cell>
          <cell r="D465">
            <v>407</v>
          </cell>
          <cell r="E465">
            <v>407</v>
          </cell>
          <cell r="F465">
            <v>407</v>
          </cell>
          <cell r="G465">
            <v>407</v>
          </cell>
          <cell r="H465">
            <v>407</v>
          </cell>
          <cell r="I465">
            <v>407</v>
          </cell>
          <cell r="J465">
            <v>407</v>
          </cell>
          <cell r="K465">
            <v>407</v>
          </cell>
          <cell r="L465">
            <v>407</v>
          </cell>
          <cell r="M465">
            <v>407</v>
          </cell>
          <cell r="N465">
            <v>407</v>
          </cell>
          <cell r="O465">
            <v>407</v>
          </cell>
        </row>
        <row r="466">
          <cell r="A466" t="str">
            <v>HELMPG_7_UNIT 2</v>
          </cell>
          <cell r="B466" t="str">
            <v>HELMS PUMP-GEN UNIT 2</v>
          </cell>
          <cell r="C466" t="str">
            <v>Fresno</v>
          </cell>
          <cell r="D466">
            <v>407</v>
          </cell>
          <cell r="E466">
            <v>407</v>
          </cell>
          <cell r="F466">
            <v>407</v>
          </cell>
          <cell r="G466">
            <v>407</v>
          </cell>
          <cell r="H466">
            <v>407</v>
          </cell>
          <cell r="I466">
            <v>407</v>
          </cell>
          <cell r="J466">
            <v>407</v>
          </cell>
          <cell r="K466">
            <v>407</v>
          </cell>
          <cell r="L466">
            <v>407</v>
          </cell>
          <cell r="M466">
            <v>407</v>
          </cell>
          <cell r="N466">
            <v>407</v>
          </cell>
          <cell r="O466">
            <v>407</v>
          </cell>
        </row>
        <row r="467">
          <cell r="A467" t="str">
            <v>HELMPG_7_UNIT 3</v>
          </cell>
          <cell r="B467" t="str">
            <v>HELMS PUMP-GEN UNIT 3</v>
          </cell>
          <cell r="C467" t="str">
            <v>Fresno</v>
          </cell>
          <cell r="D467">
            <v>404</v>
          </cell>
          <cell r="E467">
            <v>404</v>
          </cell>
          <cell r="F467">
            <v>404</v>
          </cell>
          <cell r="G467">
            <v>404</v>
          </cell>
          <cell r="H467">
            <v>404</v>
          </cell>
          <cell r="I467">
            <v>404</v>
          </cell>
          <cell r="J467">
            <v>404</v>
          </cell>
          <cell r="K467">
            <v>404</v>
          </cell>
          <cell r="L467">
            <v>404</v>
          </cell>
          <cell r="M467">
            <v>404</v>
          </cell>
          <cell r="N467">
            <v>404</v>
          </cell>
          <cell r="O467">
            <v>404</v>
          </cell>
        </row>
        <row r="468">
          <cell r="A468" t="str">
            <v>HENRTA_6_HDEBT1</v>
          </cell>
          <cell r="B468" t="str">
            <v>Henrietta D Energy Storage</v>
          </cell>
          <cell r="C468" t="str">
            <v>Fresno</v>
          </cell>
          <cell r="D468">
            <v>10</v>
          </cell>
          <cell r="E468">
            <v>10</v>
          </cell>
          <cell r="F468">
            <v>10</v>
          </cell>
          <cell r="G468">
            <v>10</v>
          </cell>
          <cell r="H468">
            <v>10</v>
          </cell>
          <cell r="I468">
            <v>10</v>
          </cell>
          <cell r="J468">
            <v>10</v>
          </cell>
          <cell r="K468">
            <v>10</v>
          </cell>
          <cell r="L468">
            <v>10</v>
          </cell>
          <cell r="M468">
            <v>10</v>
          </cell>
          <cell r="N468">
            <v>10</v>
          </cell>
          <cell r="O468">
            <v>10</v>
          </cell>
        </row>
        <row r="469">
          <cell r="A469" t="str">
            <v>HENRTA_6_SOLAR1</v>
          </cell>
          <cell r="B469" t="str">
            <v>Lemoore 1</v>
          </cell>
          <cell r="C469" t="str">
            <v>Fresno</v>
          </cell>
          <cell r="D469">
            <v>0.01</v>
          </cell>
          <cell r="E469">
            <v>0.05</v>
          </cell>
          <cell r="F469">
            <v>0.05</v>
          </cell>
          <cell r="G469">
            <v>7.0000000000000007E-2</v>
          </cell>
          <cell r="H469">
            <v>0.1</v>
          </cell>
          <cell r="I469">
            <v>0.2</v>
          </cell>
          <cell r="J469">
            <v>0.22</v>
          </cell>
          <cell r="K469">
            <v>0.19</v>
          </cell>
          <cell r="L469">
            <v>0.17</v>
          </cell>
          <cell r="M469">
            <v>0.11</v>
          </cell>
          <cell r="N469">
            <v>0.09</v>
          </cell>
          <cell r="O469">
            <v>0.05</v>
          </cell>
        </row>
        <row r="470">
          <cell r="A470" t="str">
            <v>HENRTA_6_SOLAR2</v>
          </cell>
          <cell r="B470" t="str">
            <v>Westside Solar Power PV1</v>
          </cell>
          <cell r="C470" t="str">
            <v>Fresno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 t="str">
            <v>HENRTA_6_UNITA1</v>
          </cell>
          <cell r="B471" t="str">
            <v>GWF HENRIETTA PEAKER PLANT UNIT 1</v>
          </cell>
          <cell r="C471" t="str">
            <v>Fresno</v>
          </cell>
          <cell r="D471">
            <v>48.35</v>
          </cell>
          <cell r="E471">
            <v>48.44</v>
          </cell>
          <cell r="F471">
            <v>48.2</v>
          </cell>
          <cell r="G471">
            <v>47.16</v>
          </cell>
          <cell r="H471">
            <v>46.44</v>
          </cell>
          <cell r="I471">
            <v>45.44</v>
          </cell>
          <cell r="J471">
            <v>44.23</v>
          </cell>
          <cell r="K471">
            <v>44.6</v>
          </cell>
          <cell r="L471">
            <v>45.46</v>
          </cell>
          <cell r="M471">
            <v>47.01</v>
          </cell>
          <cell r="N471">
            <v>48.56</v>
          </cell>
          <cell r="O471">
            <v>48.46</v>
          </cell>
        </row>
        <row r="472">
          <cell r="A472" t="str">
            <v>HENRTA_6_UNITA2</v>
          </cell>
          <cell r="B472" t="str">
            <v>GWF HENRIETTA PEAKER PLANT UNIT 2</v>
          </cell>
          <cell r="C472" t="str">
            <v>Fresno</v>
          </cell>
          <cell r="D472">
            <v>48.12</v>
          </cell>
          <cell r="E472">
            <v>48.24</v>
          </cell>
          <cell r="F472">
            <v>47.9</v>
          </cell>
          <cell r="G472">
            <v>46.96</v>
          </cell>
          <cell r="H472">
            <v>46.08</v>
          </cell>
          <cell r="I472">
            <v>45.31</v>
          </cell>
          <cell r="J472">
            <v>44.18</v>
          </cell>
          <cell r="K472">
            <v>44.59</v>
          </cell>
          <cell r="L472">
            <v>45.56</v>
          </cell>
          <cell r="M472">
            <v>47.02</v>
          </cell>
          <cell r="N472">
            <v>48.23</v>
          </cell>
          <cell r="O472">
            <v>48.14</v>
          </cell>
        </row>
        <row r="473">
          <cell r="A473" t="str">
            <v>HENRTS_1_SOLAR</v>
          </cell>
          <cell r="B473" t="str">
            <v>Henrietta Solar Project</v>
          </cell>
          <cell r="C473" t="str">
            <v>Fresno</v>
          </cell>
          <cell r="D473">
            <v>0.4</v>
          </cell>
          <cell r="E473">
            <v>3</v>
          </cell>
          <cell r="F473">
            <v>3.5</v>
          </cell>
          <cell r="G473">
            <v>4.4000000000000004</v>
          </cell>
          <cell r="H473">
            <v>6.4</v>
          </cell>
          <cell r="I473">
            <v>13.1</v>
          </cell>
          <cell r="J473">
            <v>14.4</v>
          </cell>
          <cell r="K473">
            <v>12.4</v>
          </cell>
          <cell r="L473">
            <v>11.1</v>
          </cell>
          <cell r="M473">
            <v>7.4</v>
          </cell>
          <cell r="N473">
            <v>5.7</v>
          </cell>
          <cell r="O473">
            <v>3.5</v>
          </cell>
        </row>
        <row r="474">
          <cell r="A474" t="str">
            <v>HIDSRT_2_UNITS</v>
          </cell>
          <cell r="B474" t="str">
            <v>HIGH DESERT POWER PROJECT AGGREGATE</v>
          </cell>
          <cell r="C474" t="str">
            <v>CAISO System</v>
          </cell>
          <cell r="D474">
            <v>781</v>
          </cell>
          <cell r="E474">
            <v>781</v>
          </cell>
          <cell r="F474">
            <v>781</v>
          </cell>
          <cell r="G474">
            <v>781</v>
          </cell>
          <cell r="H474">
            <v>781</v>
          </cell>
          <cell r="I474">
            <v>781</v>
          </cell>
          <cell r="J474">
            <v>781</v>
          </cell>
          <cell r="K474">
            <v>781</v>
          </cell>
          <cell r="L474">
            <v>781</v>
          </cell>
          <cell r="M474">
            <v>781</v>
          </cell>
          <cell r="N474">
            <v>781</v>
          </cell>
          <cell r="O474">
            <v>781</v>
          </cell>
        </row>
        <row r="475">
          <cell r="A475" t="str">
            <v>HIGGNS_1_COMBIE</v>
          </cell>
          <cell r="B475" t="str">
            <v>Combie South</v>
          </cell>
          <cell r="C475" t="str">
            <v>Sierra</v>
          </cell>
          <cell r="D475">
            <v>0.72</v>
          </cell>
          <cell r="E475">
            <v>0.76</v>
          </cell>
          <cell r="F475">
            <v>0.79</v>
          </cell>
          <cell r="G475">
            <v>0.7</v>
          </cell>
          <cell r="H475">
            <v>0.79</v>
          </cell>
          <cell r="I475">
            <v>0.53</v>
          </cell>
          <cell r="J475">
            <v>0.44</v>
          </cell>
          <cell r="K475">
            <v>0.33</v>
          </cell>
          <cell r="L475">
            <v>0.32</v>
          </cell>
          <cell r="M475">
            <v>0.28999999999999998</v>
          </cell>
          <cell r="N475">
            <v>0.92</v>
          </cell>
          <cell r="O475">
            <v>0.7</v>
          </cell>
        </row>
        <row r="476">
          <cell r="A476" t="str">
            <v>HIGGNS_7_QFUNTS</v>
          </cell>
          <cell r="B476" t="str">
            <v>HIGGNS_7_QFUNTS</v>
          </cell>
          <cell r="C476" t="str">
            <v>Sierra</v>
          </cell>
          <cell r="D476">
            <v>0.06</v>
          </cell>
          <cell r="E476">
            <v>0.11</v>
          </cell>
          <cell r="F476">
            <v>0.12</v>
          </cell>
          <cell r="G476">
            <v>0.16</v>
          </cell>
          <cell r="H476">
            <v>0.24</v>
          </cell>
          <cell r="I476">
            <v>0.25</v>
          </cell>
          <cell r="J476">
            <v>0.24</v>
          </cell>
          <cell r="K476">
            <v>0.24</v>
          </cell>
          <cell r="L476">
            <v>0.24</v>
          </cell>
          <cell r="M476">
            <v>0.1</v>
          </cell>
          <cell r="N476">
            <v>0.05</v>
          </cell>
          <cell r="O476">
            <v>0.11</v>
          </cell>
        </row>
        <row r="477">
          <cell r="A477" t="str">
            <v>HIGHDS_2_H5SBT1</v>
          </cell>
          <cell r="B477" t="str">
            <v>High 5 Solar BESS</v>
          </cell>
          <cell r="C477" t="str">
            <v>CAISO System</v>
          </cell>
          <cell r="D477">
            <v>50</v>
          </cell>
          <cell r="E477">
            <v>50</v>
          </cell>
          <cell r="F477">
            <v>50</v>
          </cell>
          <cell r="G477">
            <v>50</v>
          </cell>
          <cell r="H477">
            <v>50</v>
          </cell>
          <cell r="I477">
            <v>50</v>
          </cell>
          <cell r="J477">
            <v>50</v>
          </cell>
          <cell r="K477">
            <v>50</v>
          </cell>
          <cell r="L477">
            <v>50</v>
          </cell>
          <cell r="M477">
            <v>50</v>
          </cell>
          <cell r="N477">
            <v>50</v>
          </cell>
          <cell r="O477">
            <v>50</v>
          </cell>
        </row>
        <row r="478">
          <cell r="A478" t="str">
            <v>HIGHDS_2_H5SSR1</v>
          </cell>
          <cell r="B478" t="str">
            <v>High 5 Solar</v>
          </cell>
          <cell r="C478" t="str">
            <v>CAISO System</v>
          </cell>
          <cell r="D478">
            <v>0.1</v>
          </cell>
          <cell r="E478">
            <v>0.95</v>
          </cell>
          <cell r="F478">
            <v>1.18</v>
          </cell>
          <cell r="G478">
            <v>1.63</v>
          </cell>
          <cell r="H478">
            <v>2.4300000000000002</v>
          </cell>
          <cell r="I478">
            <v>5.08</v>
          </cell>
          <cell r="J478">
            <v>5.57</v>
          </cell>
          <cell r="K478">
            <v>4.71</v>
          </cell>
          <cell r="L478">
            <v>4.03</v>
          </cell>
          <cell r="M478">
            <v>2.57</v>
          </cell>
          <cell r="N478">
            <v>1.77</v>
          </cell>
          <cell r="O478">
            <v>0.8</v>
          </cell>
        </row>
        <row r="479">
          <cell r="A479" t="str">
            <v>HILAND_7_YOLOWD</v>
          </cell>
          <cell r="B479" t="str">
            <v>CLEAR LAKE UNIT 1</v>
          </cell>
          <cell r="C479" t="str">
            <v>NCNB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  <row r="480">
          <cell r="A480" t="str">
            <v>HINSON_6_CARBGN</v>
          </cell>
          <cell r="B480" t="str">
            <v>BP WILMINGTON CALCINER</v>
          </cell>
          <cell r="C480" t="str">
            <v>LA Basin</v>
          </cell>
          <cell r="D480">
            <v>27.16</v>
          </cell>
          <cell r="E480">
            <v>23.27</v>
          </cell>
          <cell r="F480">
            <v>17.63</v>
          </cell>
          <cell r="G480">
            <v>27.49</v>
          </cell>
          <cell r="H480">
            <v>21.07</v>
          </cell>
          <cell r="I480">
            <v>27.9</v>
          </cell>
          <cell r="J480">
            <v>27.43</v>
          </cell>
          <cell r="K480">
            <v>29.47</v>
          </cell>
          <cell r="L480">
            <v>26.4</v>
          </cell>
          <cell r="M480">
            <v>28.47</v>
          </cell>
          <cell r="N480">
            <v>26.72</v>
          </cell>
          <cell r="O480">
            <v>28.52</v>
          </cell>
        </row>
        <row r="481">
          <cell r="A481" t="str">
            <v>HINSON_6_LBECH1</v>
          </cell>
          <cell r="B481" t="str">
            <v>Long Beach Unit 1</v>
          </cell>
          <cell r="C481" t="str">
            <v>LA Basin</v>
          </cell>
          <cell r="D481">
            <v>63</v>
          </cell>
          <cell r="E481">
            <v>63</v>
          </cell>
          <cell r="F481">
            <v>63</v>
          </cell>
          <cell r="G481">
            <v>63</v>
          </cell>
          <cell r="H481">
            <v>63</v>
          </cell>
          <cell r="I481">
            <v>63</v>
          </cell>
          <cell r="J481">
            <v>63</v>
          </cell>
          <cell r="K481">
            <v>63</v>
          </cell>
          <cell r="L481">
            <v>63</v>
          </cell>
          <cell r="M481">
            <v>63</v>
          </cell>
          <cell r="N481">
            <v>63</v>
          </cell>
          <cell r="O481">
            <v>63</v>
          </cell>
        </row>
        <row r="482">
          <cell r="A482" t="str">
            <v>HINSON_6_LBECH2</v>
          </cell>
          <cell r="B482" t="str">
            <v>Long Beach Unit 2</v>
          </cell>
          <cell r="C482" t="str">
            <v>LA Basin</v>
          </cell>
          <cell r="D482">
            <v>63</v>
          </cell>
          <cell r="E482">
            <v>63</v>
          </cell>
          <cell r="F482">
            <v>63</v>
          </cell>
          <cell r="G482">
            <v>63</v>
          </cell>
          <cell r="H482">
            <v>63</v>
          </cell>
          <cell r="I482">
            <v>63</v>
          </cell>
          <cell r="J482">
            <v>63</v>
          </cell>
          <cell r="K482">
            <v>63</v>
          </cell>
          <cell r="L482">
            <v>63</v>
          </cell>
          <cell r="M482">
            <v>63</v>
          </cell>
          <cell r="N482">
            <v>63</v>
          </cell>
          <cell r="O482">
            <v>63</v>
          </cell>
        </row>
        <row r="483">
          <cell r="A483" t="str">
            <v>HINSON_6_LBECH3</v>
          </cell>
          <cell r="B483" t="str">
            <v>Long Beach Unit 3</v>
          </cell>
          <cell r="C483" t="str">
            <v>LA Basin</v>
          </cell>
          <cell r="D483">
            <v>63</v>
          </cell>
          <cell r="E483">
            <v>63</v>
          </cell>
          <cell r="F483">
            <v>63</v>
          </cell>
          <cell r="G483">
            <v>63</v>
          </cell>
          <cell r="H483">
            <v>63</v>
          </cell>
          <cell r="I483">
            <v>63</v>
          </cell>
          <cell r="J483">
            <v>63</v>
          </cell>
          <cell r="K483">
            <v>63</v>
          </cell>
          <cell r="L483">
            <v>63</v>
          </cell>
          <cell r="M483">
            <v>63</v>
          </cell>
          <cell r="N483">
            <v>63</v>
          </cell>
          <cell r="O483">
            <v>63</v>
          </cell>
        </row>
        <row r="484">
          <cell r="A484" t="str">
            <v>HINSON_6_LBECH4</v>
          </cell>
          <cell r="B484" t="str">
            <v>Long Beach Unit 4</v>
          </cell>
          <cell r="C484" t="str">
            <v>LA Basin</v>
          </cell>
          <cell r="D484">
            <v>63</v>
          </cell>
          <cell r="E484">
            <v>63</v>
          </cell>
          <cell r="F484">
            <v>63</v>
          </cell>
          <cell r="G484">
            <v>63</v>
          </cell>
          <cell r="H484">
            <v>63</v>
          </cell>
          <cell r="I484">
            <v>63</v>
          </cell>
          <cell r="J484">
            <v>63</v>
          </cell>
          <cell r="K484">
            <v>63</v>
          </cell>
          <cell r="L484">
            <v>63</v>
          </cell>
          <cell r="M484">
            <v>63</v>
          </cell>
          <cell r="N484">
            <v>63</v>
          </cell>
          <cell r="O484">
            <v>63</v>
          </cell>
        </row>
        <row r="485">
          <cell r="A485" t="str">
            <v>HINSON_6_SERRGN</v>
          </cell>
          <cell r="B485" t="str">
            <v>Southeast Resource Recovery</v>
          </cell>
          <cell r="C485" t="str">
            <v>LA Basin</v>
          </cell>
          <cell r="D485">
            <v>34</v>
          </cell>
          <cell r="E485">
            <v>34</v>
          </cell>
          <cell r="F485">
            <v>34</v>
          </cell>
          <cell r="G485">
            <v>34</v>
          </cell>
          <cell r="H485">
            <v>34</v>
          </cell>
          <cell r="I485">
            <v>34</v>
          </cell>
          <cell r="J485">
            <v>34</v>
          </cell>
          <cell r="K485">
            <v>34</v>
          </cell>
          <cell r="L485">
            <v>34</v>
          </cell>
          <cell r="M485">
            <v>34</v>
          </cell>
          <cell r="N485">
            <v>34</v>
          </cell>
          <cell r="O485">
            <v>34</v>
          </cell>
        </row>
        <row r="486">
          <cell r="A486" t="str">
            <v>HNTGBH_2_PL1X3</v>
          </cell>
          <cell r="B486" t="str">
            <v>Huntington Beach Energy</v>
          </cell>
          <cell r="C486" t="str">
            <v>LA Basin</v>
          </cell>
          <cell r="D486">
            <v>673.8</v>
          </cell>
          <cell r="E486">
            <v>673.8</v>
          </cell>
          <cell r="F486">
            <v>673.8</v>
          </cell>
          <cell r="G486">
            <v>673.8</v>
          </cell>
          <cell r="H486">
            <v>673.8</v>
          </cell>
          <cell r="I486">
            <v>673.8</v>
          </cell>
          <cell r="J486">
            <v>673.8</v>
          </cell>
          <cell r="K486">
            <v>673.8</v>
          </cell>
          <cell r="L486">
            <v>673.8</v>
          </cell>
          <cell r="M486">
            <v>673.8</v>
          </cell>
          <cell r="N486">
            <v>673.8</v>
          </cell>
          <cell r="O486">
            <v>673.8</v>
          </cell>
        </row>
        <row r="487">
          <cell r="A487" t="str">
            <v>HNTGBH_7_UNIT 2</v>
          </cell>
          <cell r="B487" t="str">
            <v>HUNTINGTON BEACH GEN STA. UNIT 2</v>
          </cell>
          <cell r="C487" t="str">
            <v>LA Basin</v>
          </cell>
          <cell r="D487">
            <v>226.84</v>
          </cell>
          <cell r="E487">
            <v>226.84</v>
          </cell>
          <cell r="F487">
            <v>226.84</v>
          </cell>
          <cell r="G487">
            <v>226.84</v>
          </cell>
          <cell r="H487">
            <v>226.84</v>
          </cell>
          <cell r="I487">
            <v>226.84</v>
          </cell>
          <cell r="J487">
            <v>226.84</v>
          </cell>
          <cell r="K487">
            <v>226.84</v>
          </cell>
          <cell r="L487">
            <v>226.84</v>
          </cell>
          <cell r="M487">
            <v>226.84</v>
          </cell>
          <cell r="N487">
            <v>226.84</v>
          </cell>
          <cell r="O487">
            <v>226.84</v>
          </cell>
        </row>
        <row r="488">
          <cell r="A488" t="str">
            <v>HOLGAT_1_BORAX</v>
          </cell>
          <cell r="B488" t="str">
            <v>U.S. Borax, Unit 1</v>
          </cell>
          <cell r="C488" t="str">
            <v>CAISO System</v>
          </cell>
          <cell r="D488">
            <v>4.9000000000000004</v>
          </cell>
          <cell r="E488">
            <v>4.8600000000000003</v>
          </cell>
          <cell r="F488">
            <v>4.75</v>
          </cell>
          <cell r="G488">
            <v>0.16</v>
          </cell>
          <cell r="H488">
            <v>4.8499999999999996</v>
          </cell>
          <cell r="I488">
            <v>3.9</v>
          </cell>
          <cell r="J488">
            <v>4.1500000000000004</v>
          </cell>
          <cell r="K488">
            <v>3.49</v>
          </cell>
          <cell r="L488">
            <v>3.37</v>
          </cell>
          <cell r="M488">
            <v>4.7300000000000004</v>
          </cell>
          <cell r="N488">
            <v>5.8</v>
          </cell>
          <cell r="O488">
            <v>6.16</v>
          </cell>
        </row>
        <row r="489">
          <cell r="A489" t="str">
            <v>HOLSTR_1_SOLAR</v>
          </cell>
          <cell r="B489" t="str">
            <v>San Benito Smart Park</v>
          </cell>
          <cell r="C489" t="str">
            <v>CAISO System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 t="str">
            <v>HOLSTR_1_SOLAR2</v>
          </cell>
          <cell r="B490" t="str">
            <v>Hollister Solar</v>
          </cell>
          <cell r="C490" t="str">
            <v>CAISO System</v>
          </cell>
          <cell r="D490">
            <v>0.01</v>
          </cell>
          <cell r="E490">
            <v>0.05</v>
          </cell>
          <cell r="F490">
            <v>0.05</v>
          </cell>
          <cell r="G490">
            <v>7.0000000000000007E-2</v>
          </cell>
          <cell r="H490">
            <v>0.1</v>
          </cell>
          <cell r="I490">
            <v>0.2</v>
          </cell>
          <cell r="J490">
            <v>0.22</v>
          </cell>
          <cell r="K490">
            <v>0.19</v>
          </cell>
          <cell r="L490">
            <v>0.17</v>
          </cell>
          <cell r="M490">
            <v>0.11</v>
          </cell>
          <cell r="N490">
            <v>0.09</v>
          </cell>
          <cell r="O490">
            <v>0.05</v>
          </cell>
        </row>
        <row r="491">
          <cell r="A491" t="str">
            <v>HUMBPP_1_UNITS3</v>
          </cell>
          <cell r="B491" t="str">
            <v>Humboldt Bay Generating Station 3</v>
          </cell>
          <cell r="C491" t="str">
            <v>Humboldt</v>
          </cell>
          <cell r="D491">
            <v>65.08</v>
          </cell>
          <cell r="E491">
            <v>65.08</v>
          </cell>
          <cell r="F491">
            <v>65.08</v>
          </cell>
          <cell r="G491">
            <v>65.08</v>
          </cell>
          <cell r="H491">
            <v>65.08</v>
          </cell>
          <cell r="I491">
            <v>65.08</v>
          </cell>
          <cell r="J491">
            <v>65.08</v>
          </cell>
          <cell r="K491">
            <v>65.08</v>
          </cell>
          <cell r="L491">
            <v>65.08</v>
          </cell>
          <cell r="M491">
            <v>65.08</v>
          </cell>
          <cell r="N491">
            <v>65.08</v>
          </cell>
          <cell r="O491">
            <v>65.08</v>
          </cell>
        </row>
        <row r="492">
          <cell r="A492" t="str">
            <v>HUMBPP_6_UNITS</v>
          </cell>
          <cell r="B492" t="str">
            <v>Humboldt Bay Generating Station 1</v>
          </cell>
          <cell r="C492" t="str">
            <v>Humboldt</v>
          </cell>
          <cell r="D492">
            <v>97.62</v>
          </cell>
          <cell r="E492">
            <v>97.62</v>
          </cell>
          <cell r="F492">
            <v>97.62</v>
          </cell>
          <cell r="G492">
            <v>97.62</v>
          </cell>
          <cell r="H492">
            <v>97.62</v>
          </cell>
          <cell r="I492">
            <v>97.62</v>
          </cell>
          <cell r="J492">
            <v>97.62</v>
          </cell>
          <cell r="K492">
            <v>97.62</v>
          </cell>
          <cell r="L492">
            <v>97.62</v>
          </cell>
          <cell r="M492">
            <v>97.62</v>
          </cell>
          <cell r="N492">
            <v>97.62</v>
          </cell>
          <cell r="O492">
            <v>97.62</v>
          </cell>
        </row>
        <row r="493">
          <cell r="A493" t="str">
            <v>HURON_6_SOLAR</v>
          </cell>
          <cell r="B493" t="str">
            <v>Huron Solar Station</v>
          </cell>
          <cell r="C493" t="str">
            <v>Fresno</v>
          </cell>
          <cell r="D493">
            <v>0.08</v>
          </cell>
          <cell r="E493">
            <v>0.6</v>
          </cell>
          <cell r="F493">
            <v>0.7</v>
          </cell>
          <cell r="G493">
            <v>0.88</v>
          </cell>
          <cell r="H493">
            <v>1.28</v>
          </cell>
          <cell r="I493">
            <v>2.62</v>
          </cell>
          <cell r="J493">
            <v>2.88</v>
          </cell>
          <cell r="K493">
            <v>2.48</v>
          </cell>
          <cell r="L493">
            <v>2.2200000000000002</v>
          </cell>
          <cell r="M493">
            <v>1.48</v>
          </cell>
          <cell r="N493">
            <v>1.1399999999999999</v>
          </cell>
          <cell r="O493">
            <v>0.7</v>
          </cell>
        </row>
        <row r="494">
          <cell r="A494" t="str">
            <v>HYTTHM_2_UNITS</v>
          </cell>
          <cell r="B494" t="str">
            <v>HYATT-THERMALITO PUMP-GEN (AGGREGATE)</v>
          </cell>
          <cell r="C494" t="str">
            <v>CAISO System</v>
          </cell>
          <cell r="D494">
            <v>174.6</v>
          </cell>
          <cell r="E494">
            <v>104.4</v>
          </cell>
          <cell r="F494">
            <v>82.4</v>
          </cell>
          <cell r="G494">
            <v>82.8</v>
          </cell>
          <cell r="H494">
            <v>189.44</v>
          </cell>
          <cell r="I494">
            <v>206.4</v>
          </cell>
          <cell r="J494">
            <v>161.36000000000001</v>
          </cell>
          <cell r="K494">
            <v>43.4</v>
          </cell>
          <cell r="L494">
            <v>10</v>
          </cell>
          <cell r="M494">
            <v>35.200000000000003</v>
          </cell>
          <cell r="N494">
            <v>40.6</v>
          </cell>
          <cell r="O494">
            <v>26.4</v>
          </cell>
        </row>
        <row r="495">
          <cell r="A495" t="str">
            <v>IGNACO_1_QF</v>
          </cell>
          <cell r="B495" t="str">
            <v>SMALL QF AGGREGATION - VALLEJO/DINSMORE</v>
          </cell>
          <cell r="C495" t="str">
            <v>NCNB</v>
          </cell>
          <cell r="D495">
            <v>0.01</v>
          </cell>
          <cell r="E495">
            <v>0.01</v>
          </cell>
          <cell r="F495">
            <v>0.01</v>
          </cell>
          <cell r="G495">
            <v>0.01</v>
          </cell>
          <cell r="H495">
            <v>0.02</v>
          </cell>
          <cell r="I495">
            <v>0.02</v>
          </cell>
          <cell r="J495">
            <v>0.02</v>
          </cell>
          <cell r="K495">
            <v>0.01</v>
          </cell>
          <cell r="L495">
            <v>0.01</v>
          </cell>
          <cell r="M495">
            <v>0.01</v>
          </cell>
          <cell r="N495">
            <v>0.01</v>
          </cell>
          <cell r="O495">
            <v>0.01</v>
          </cell>
        </row>
        <row r="496">
          <cell r="A496" t="str">
            <v>INDIGO_1_UNIT 1</v>
          </cell>
          <cell r="B496" t="str">
            <v>INDIGO PEAKER UNIT 1</v>
          </cell>
          <cell r="C496" t="str">
            <v>LA Basin</v>
          </cell>
          <cell r="D496">
            <v>45</v>
          </cell>
          <cell r="E496">
            <v>45.3</v>
          </cell>
          <cell r="F496">
            <v>45.3</v>
          </cell>
          <cell r="G496">
            <v>45.3</v>
          </cell>
          <cell r="H496">
            <v>45.3</v>
          </cell>
          <cell r="I496">
            <v>45.3</v>
          </cell>
          <cell r="J496">
            <v>45.3</v>
          </cell>
          <cell r="K496">
            <v>45.3</v>
          </cell>
          <cell r="L496">
            <v>45.3</v>
          </cell>
          <cell r="M496">
            <v>45.3</v>
          </cell>
          <cell r="N496">
            <v>45.3</v>
          </cell>
          <cell r="O496">
            <v>45.3</v>
          </cell>
        </row>
        <row r="497">
          <cell r="A497" t="str">
            <v>INDIGO_1_UNIT 2</v>
          </cell>
          <cell r="B497" t="str">
            <v>INDIGO PEAKER UNIT 2</v>
          </cell>
          <cell r="C497" t="str">
            <v>LA Basin</v>
          </cell>
          <cell r="D497">
            <v>45</v>
          </cell>
          <cell r="E497">
            <v>45.3</v>
          </cell>
          <cell r="F497">
            <v>45.3</v>
          </cell>
          <cell r="G497">
            <v>45.3</v>
          </cell>
          <cell r="H497">
            <v>45.3</v>
          </cell>
          <cell r="I497">
            <v>45.3</v>
          </cell>
          <cell r="J497">
            <v>45.3</v>
          </cell>
          <cell r="K497">
            <v>45.3</v>
          </cell>
          <cell r="L497">
            <v>45.3</v>
          </cell>
          <cell r="M497">
            <v>45.3</v>
          </cell>
          <cell r="N497">
            <v>45.3</v>
          </cell>
          <cell r="O497">
            <v>45.3</v>
          </cell>
        </row>
        <row r="498">
          <cell r="A498" t="str">
            <v>INDIGO_1_UNIT 3</v>
          </cell>
          <cell r="B498" t="str">
            <v>INDIGO PEAKER UNIT 3</v>
          </cell>
          <cell r="C498" t="str">
            <v>LA Basin</v>
          </cell>
          <cell r="D498">
            <v>45</v>
          </cell>
          <cell r="E498">
            <v>45.3</v>
          </cell>
          <cell r="F498">
            <v>45.3</v>
          </cell>
          <cell r="G498">
            <v>45.3</v>
          </cell>
          <cell r="H498">
            <v>45.3</v>
          </cell>
          <cell r="I498">
            <v>45.3</v>
          </cell>
          <cell r="J498">
            <v>45.3</v>
          </cell>
          <cell r="K498">
            <v>45.3</v>
          </cell>
          <cell r="L498">
            <v>45.3</v>
          </cell>
          <cell r="M498">
            <v>45.3</v>
          </cell>
          <cell r="N498">
            <v>45.3</v>
          </cell>
          <cell r="O498">
            <v>45.3</v>
          </cell>
        </row>
        <row r="499">
          <cell r="A499" t="str">
            <v>INDVLY_1_UNITS</v>
          </cell>
          <cell r="B499" t="str">
            <v>Indian Valley Hydro</v>
          </cell>
          <cell r="C499" t="str">
            <v>NCNB</v>
          </cell>
          <cell r="D499">
            <v>0</v>
          </cell>
          <cell r="E499">
            <v>0</v>
          </cell>
          <cell r="F499">
            <v>0.53</v>
          </cell>
          <cell r="G499">
            <v>1.03</v>
          </cell>
          <cell r="H499">
            <v>1.01</v>
          </cell>
          <cell r="I499">
            <v>1.62</v>
          </cell>
          <cell r="J499">
            <v>1.61</v>
          </cell>
          <cell r="K499">
            <v>1.59</v>
          </cell>
          <cell r="L499">
            <v>1.33</v>
          </cell>
          <cell r="M499">
            <v>0.15</v>
          </cell>
          <cell r="N499">
            <v>0</v>
          </cell>
          <cell r="O499">
            <v>0</v>
          </cell>
        </row>
        <row r="500">
          <cell r="A500" t="str">
            <v>INTKEP_2_UNITS</v>
          </cell>
          <cell r="B500" t="str">
            <v>CCSF Hetch_Hetchy Hydro Aggregate</v>
          </cell>
          <cell r="C500" t="str">
            <v>CAISO System</v>
          </cell>
          <cell r="D500">
            <v>65.400000000000006</v>
          </cell>
          <cell r="E500">
            <v>97.96</v>
          </cell>
          <cell r="F500">
            <v>148.72</v>
          </cell>
          <cell r="G500">
            <v>223.6</v>
          </cell>
          <cell r="H500">
            <v>229</v>
          </cell>
          <cell r="I500">
            <v>105.46</v>
          </cell>
          <cell r="J500">
            <v>154.97999999999999</v>
          </cell>
          <cell r="K500">
            <v>175.48</v>
          </cell>
          <cell r="L500">
            <v>146.16</v>
          </cell>
          <cell r="M500">
            <v>81.02</v>
          </cell>
          <cell r="N500">
            <v>107.86</v>
          </cell>
          <cell r="O500">
            <v>73.2</v>
          </cell>
        </row>
        <row r="501">
          <cell r="A501" t="str">
            <v>INTTRB_6_UNIT</v>
          </cell>
          <cell r="B501" t="str">
            <v>International Turbine Research</v>
          </cell>
          <cell r="C501" t="str">
            <v>Fresno</v>
          </cell>
          <cell r="D501">
            <v>6.0419621561341046</v>
          </cell>
          <cell r="E501">
            <v>6.4825374518643999</v>
          </cell>
          <cell r="F501">
            <v>5.7817719245179706</v>
          </cell>
          <cell r="G501">
            <v>6.1080632029171689</v>
          </cell>
          <cell r="H501">
            <v>6.3190891093997346</v>
          </cell>
          <cell r="I501">
            <v>4.6614098547808824</v>
          </cell>
          <cell r="J501">
            <v>4.145708969415506</v>
          </cell>
          <cell r="K501">
            <v>3.8936746624438312</v>
          </cell>
          <cell r="L501">
            <v>3.9976386059483318</v>
          </cell>
          <cell r="M501">
            <v>3.3500367073541861</v>
          </cell>
          <cell r="N501">
            <v>4.2323275548363357</v>
          </cell>
          <cell r="O501">
            <v>5.4097822188188642</v>
          </cell>
        </row>
        <row r="502">
          <cell r="A502" t="str">
            <v>IVANPA_1_UNIT1</v>
          </cell>
          <cell r="B502" t="str">
            <v>Ivanpah 1</v>
          </cell>
          <cell r="C502" t="str">
            <v>CAISO System</v>
          </cell>
          <cell r="D502">
            <v>0.5</v>
          </cell>
          <cell r="E502">
            <v>3.78</v>
          </cell>
          <cell r="F502">
            <v>4.41</v>
          </cell>
          <cell r="G502">
            <v>5.54</v>
          </cell>
          <cell r="H502">
            <v>8.06</v>
          </cell>
          <cell r="I502">
            <v>16.510000000000002</v>
          </cell>
          <cell r="J502">
            <v>18.14</v>
          </cell>
          <cell r="K502">
            <v>15.62</v>
          </cell>
          <cell r="L502">
            <v>13.99</v>
          </cell>
          <cell r="M502">
            <v>9.32</v>
          </cell>
          <cell r="N502">
            <v>7.18</v>
          </cell>
          <cell r="O502">
            <v>4.41</v>
          </cell>
        </row>
        <row r="503">
          <cell r="A503" t="str">
            <v>IVANPA_1_UNIT2</v>
          </cell>
          <cell r="B503" t="str">
            <v>Ivanpah 2</v>
          </cell>
          <cell r="C503" t="str">
            <v>CAISO System</v>
          </cell>
          <cell r="D503">
            <v>0.53</v>
          </cell>
          <cell r="E503">
            <v>3.99</v>
          </cell>
          <cell r="F503">
            <v>4.66</v>
          </cell>
          <cell r="G503">
            <v>5.85</v>
          </cell>
          <cell r="H503">
            <v>8.51</v>
          </cell>
          <cell r="I503">
            <v>17.420000000000002</v>
          </cell>
          <cell r="J503">
            <v>19.149999999999999</v>
          </cell>
          <cell r="K503">
            <v>16.489999999999998</v>
          </cell>
          <cell r="L503">
            <v>14.76</v>
          </cell>
          <cell r="M503">
            <v>9.84</v>
          </cell>
          <cell r="N503">
            <v>7.58</v>
          </cell>
          <cell r="O503">
            <v>4.66</v>
          </cell>
        </row>
        <row r="504">
          <cell r="A504" t="str">
            <v>IVANPA_1_UNIT3</v>
          </cell>
          <cell r="B504" t="str">
            <v>Ivanpah 3</v>
          </cell>
          <cell r="C504" t="str">
            <v>CAISO System</v>
          </cell>
          <cell r="D504">
            <v>0.53</v>
          </cell>
          <cell r="E504">
            <v>3.99</v>
          </cell>
          <cell r="F504">
            <v>4.66</v>
          </cell>
          <cell r="G504">
            <v>5.85</v>
          </cell>
          <cell r="H504">
            <v>8.51</v>
          </cell>
          <cell r="I504">
            <v>17.420000000000002</v>
          </cell>
          <cell r="J504">
            <v>19.149999999999999</v>
          </cell>
          <cell r="K504">
            <v>16.489999999999998</v>
          </cell>
          <cell r="L504">
            <v>14.76</v>
          </cell>
          <cell r="M504">
            <v>9.84</v>
          </cell>
          <cell r="N504">
            <v>7.58</v>
          </cell>
          <cell r="O504">
            <v>4.66</v>
          </cell>
        </row>
        <row r="505">
          <cell r="A505" t="str">
            <v>IVSLR2_2_SM2SR1</v>
          </cell>
          <cell r="B505" t="str">
            <v>Silver Ridge Mount Signal 2</v>
          </cell>
          <cell r="C505" t="str">
            <v>San Diego-IV</v>
          </cell>
          <cell r="D505">
            <v>0.6</v>
          </cell>
          <cell r="E505">
            <v>4.5</v>
          </cell>
          <cell r="F505">
            <v>5.25</v>
          </cell>
          <cell r="G505">
            <v>6.6</v>
          </cell>
          <cell r="H505">
            <v>9.6</v>
          </cell>
          <cell r="I505">
            <v>19.649999999999999</v>
          </cell>
          <cell r="J505">
            <v>21.6</v>
          </cell>
          <cell r="K505">
            <v>18.600000000000001</v>
          </cell>
          <cell r="L505">
            <v>16.649999999999999</v>
          </cell>
          <cell r="M505">
            <v>11.1</v>
          </cell>
          <cell r="N505">
            <v>8.5500000000000007</v>
          </cell>
          <cell r="O505">
            <v>5.25</v>
          </cell>
        </row>
        <row r="506">
          <cell r="A506" t="str">
            <v>IVSLRP_2_SOLAR1</v>
          </cell>
          <cell r="B506" t="str">
            <v>Silver Ridge Mount Signal</v>
          </cell>
          <cell r="C506" t="str">
            <v>San Diego-IV</v>
          </cell>
          <cell r="D506">
            <v>0.8</v>
          </cell>
          <cell r="E506">
            <v>6</v>
          </cell>
          <cell r="F506">
            <v>7</v>
          </cell>
          <cell r="G506">
            <v>8.8000000000000007</v>
          </cell>
          <cell r="H506">
            <v>12.8</v>
          </cell>
          <cell r="I506">
            <v>26.2</v>
          </cell>
          <cell r="J506">
            <v>28.8</v>
          </cell>
          <cell r="K506">
            <v>24.8</v>
          </cell>
          <cell r="L506">
            <v>22.2</v>
          </cell>
          <cell r="M506">
            <v>14.8</v>
          </cell>
          <cell r="N506">
            <v>11.4</v>
          </cell>
          <cell r="O506">
            <v>7</v>
          </cell>
        </row>
        <row r="507">
          <cell r="A507" t="str">
            <v>IVWEST_2_SOLAR1</v>
          </cell>
          <cell r="B507" t="str">
            <v xml:space="preserve">Imperial Valley West ( Q # 608) </v>
          </cell>
          <cell r="C507" t="str">
            <v>San Diego-IV</v>
          </cell>
          <cell r="D507">
            <v>0.6</v>
          </cell>
          <cell r="E507">
            <v>4.5</v>
          </cell>
          <cell r="F507">
            <v>5.25</v>
          </cell>
          <cell r="G507">
            <v>6.6</v>
          </cell>
          <cell r="H507">
            <v>9.6</v>
          </cell>
          <cell r="I507">
            <v>19.649999999999999</v>
          </cell>
          <cell r="J507">
            <v>21.6</v>
          </cell>
          <cell r="K507">
            <v>18.600000000000001</v>
          </cell>
          <cell r="L507">
            <v>16.649999999999999</v>
          </cell>
          <cell r="M507">
            <v>11.1</v>
          </cell>
          <cell r="N507">
            <v>8.5500000000000007</v>
          </cell>
          <cell r="O507">
            <v>5.25</v>
          </cell>
        </row>
        <row r="508">
          <cell r="A508" t="str">
            <v>JACMSR_1_JACSR1</v>
          </cell>
          <cell r="B508" t="str">
            <v>Jacumba Solar Farm</v>
          </cell>
          <cell r="C508" t="str">
            <v>San Diego-IV</v>
          </cell>
          <cell r="D508">
            <v>0.08</v>
          </cell>
          <cell r="E508">
            <v>0.6</v>
          </cell>
          <cell r="F508">
            <v>0.7</v>
          </cell>
          <cell r="G508">
            <v>0.88</v>
          </cell>
          <cell r="H508">
            <v>1.28</v>
          </cell>
          <cell r="I508">
            <v>2.62</v>
          </cell>
          <cell r="J508">
            <v>2.88</v>
          </cell>
          <cell r="K508">
            <v>2.48</v>
          </cell>
          <cell r="L508">
            <v>2.2200000000000002</v>
          </cell>
          <cell r="M508">
            <v>1.48</v>
          </cell>
          <cell r="N508">
            <v>1.1399999999999999</v>
          </cell>
          <cell r="O508">
            <v>0.7</v>
          </cell>
        </row>
        <row r="509">
          <cell r="A509" t="str">
            <v>JAWBNE_2_NSRWND</v>
          </cell>
          <cell r="B509" t="str">
            <v>North Sky River Wind Project</v>
          </cell>
          <cell r="C509" t="str">
            <v>CAISO System</v>
          </cell>
          <cell r="D509">
            <v>28.272000730594367</v>
          </cell>
          <cell r="E509">
            <v>30.069231028444243</v>
          </cell>
          <cell r="F509">
            <v>26.420539245145044</v>
          </cell>
          <cell r="G509">
            <v>25.313089809669904</v>
          </cell>
          <cell r="H509">
            <v>26.916446658886528</v>
          </cell>
          <cell r="I509">
            <v>24.672104220532212</v>
          </cell>
          <cell r="J509">
            <v>22.922434603817706</v>
          </cell>
          <cell r="K509">
            <v>17.417446006056284</v>
          </cell>
          <cell r="L509">
            <v>17.992714424267817</v>
          </cell>
          <cell r="M509">
            <v>16.691641024759285</v>
          </cell>
          <cell r="N509">
            <v>22.495045506971231</v>
          </cell>
          <cell r="O509">
            <v>27.248984223240594</v>
          </cell>
        </row>
        <row r="510">
          <cell r="A510" t="str">
            <v>JAWBNE_2_SRWND</v>
          </cell>
          <cell r="B510" t="str">
            <v>Sky River Wind Repower A</v>
          </cell>
          <cell r="C510" t="str">
            <v>CAISO System</v>
          </cell>
          <cell r="D510">
            <v>5.3010001369864437</v>
          </cell>
          <cell r="E510">
            <v>5.6379808178332951</v>
          </cell>
          <cell r="F510">
            <v>4.9538511084646952</v>
          </cell>
          <cell r="G510">
            <v>4.746204339313107</v>
          </cell>
          <cell r="H510">
            <v>5.046833748541224</v>
          </cell>
          <cell r="I510">
            <v>4.6260195413497902</v>
          </cell>
          <cell r="J510">
            <v>4.2979564882158199</v>
          </cell>
          <cell r="K510">
            <v>3.2657711261355535</v>
          </cell>
          <cell r="L510">
            <v>3.3736339545502152</v>
          </cell>
          <cell r="M510">
            <v>3.1296826921423659</v>
          </cell>
          <cell r="N510">
            <v>4.2178210325571053</v>
          </cell>
          <cell r="O510">
            <v>5.1091845418576112</v>
          </cell>
        </row>
        <row r="511">
          <cell r="A511" t="str">
            <v>JAWBNE_2_SRWWD2</v>
          </cell>
          <cell r="B511" t="str">
            <v>Sky River Wind Repower B</v>
          </cell>
          <cell r="C511" t="str">
            <v>CAISO System</v>
          </cell>
          <cell r="D511">
            <v>5.3363401378996862</v>
          </cell>
          <cell r="E511">
            <v>5.67556735661885</v>
          </cell>
          <cell r="F511">
            <v>4.9868767825211266</v>
          </cell>
          <cell r="G511">
            <v>4.7778457015751945</v>
          </cell>
          <cell r="H511">
            <v>5.0804793068648317</v>
          </cell>
          <cell r="I511">
            <v>4.6568596716254556</v>
          </cell>
          <cell r="J511">
            <v>4.3266095314705915</v>
          </cell>
          <cell r="K511">
            <v>3.2875429336431239</v>
          </cell>
          <cell r="L511">
            <v>3.3961248475805501</v>
          </cell>
          <cell r="M511">
            <v>3.1505472434233148</v>
          </cell>
          <cell r="N511">
            <v>4.2459398394408199</v>
          </cell>
          <cell r="O511">
            <v>5.1432457721366616</v>
          </cell>
        </row>
        <row r="512">
          <cell r="A512" t="str">
            <v>JAYNE_6_WLSLR</v>
          </cell>
          <cell r="B512" t="str">
            <v>Westlands Solar Farm PV 1</v>
          </cell>
          <cell r="C512" t="str">
            <v>Fresno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</row>
        <row r="513">
          <cell r="A513" t="str">
            <v>JOANEC_2_STABT1</v>
          </cell>
          <cell r="B513" t="str">
            <v>Santa Ana Storage 1</v>
          </cell>
          <cell r="C513" t="str">
            <v>LA Basin</v>
          </cell>
          <cell r="D513">
            <v>20</v>
          </cell>
          <cell r="E513">
            <v>20</v>
          </cell>
          <cell r="F513">
            <v>20</v>
          </cell>
          <cell r="G513">
            <v>20</v>
          </cell>
          <cell r="H513">
            <v>20</v>
          </cell>
          <cell r="I513">
            <v>20</v>
          </cell>
          <cell r="J513">
            <v>20</v>
          </cell>
          <cell r="K513">
            <v>20</v>
          </cell>
          <cell r="L513">
            <v>20</v>
          </cell>
          <cell r="M513">
            <v>20</v>
          </cell>
          <cell r="N513">
            <v>20</v>
          </cell>
          <cell r="O513">
            <v>20</v>
          </cell>
        </row>
        <row r="514">
          <cell r="A514" t="str">
            <v>JOHANN_2_JOSBT1</v>
          </cell>
          <cell r="B514" t="str">
            <v>Johanna Storage 1</v>
          </cell>
          <cell r="C514" t="str">
            <v>LA Basin</v>
          </cell>
          <cell r="D514">
            <v>10</v>
          </cell>
          <cell r="E514">
            <v>10</v>
          </cell>
          <cell r="F514">
            <v>10</v>
          </cell>
          <cell r="G514">
            <v>10</v>
          </cell>
          <cell r="H514">
            <v>10</v>
          </cell>
          <cell r="I514">
            <v>10</v>
          </cell>
          <cell r="J514">
            <v>10</v>
          </cell>
          <cell r="K514">
            <v>10</v>
          </cell>
          <cell r="L514">
            <v>10</v>
          </cell>
          <cell r="M514">
            <v>10</v>
          </cell>
          <cell r="N514">
            <v>10</v>
          </cell>
          <cell r="O514">
            <v>10</v>
          </cell>
        </row>
        <row r="515">
          <cell r="A515" t="str">
            <v>JOHANN_2_JOSBT2</v>
          </cell>
          <cell r="B515" t="str">
            <v>Johanna Storage 2</v>
          </cell>
          <cell r="C515" t="str">
            <v>LA Basin</v>
          </cell>
          <cell r="D515">
            <v>10</v>
          </cell>
          <cell r="E515">
            <v>10</v>
          </cell>
          <cell r="F515">
            <v>10</v>
          </cell>
          <cell r="G515">
            <v>10</v>
          </cell>
          <cell r="H515">
            <v>10</v>
          </cell>
          <cell r="I515">
            <v>10</v>
          </cell>
          <cell r="J515">
            <v>10</v>
          </cell>
          <cell r="K515">
            <v>10</v>
          </cell>
          <cell r="L515">
            <v>10</v>
          </cell>
          <cell r="M515">
            <v>10</v>
          </cell>
          <cell r="N515">
            <v>10</v>
          </cell>
          <cell r="O515">
            <v>10</v>
          </cell>
        </row>
        <row r="516">
          <cell r="A516" t="str">
            <v>JOHANN_2_OCEBT2</v>
          </cell>
          <cell r="B516" t="str">
            <v>Orange County Energy Storage 2</v>
          </cell>
          <cell r="C516" t="str">
            <v>LA Basin</v>
          </cell>
          <cell r="D516">
            <v>9</v>
          </cell>
          <cell r="E516">
            <v>9</v>
          </cell>
          <cell r="F516">
            <v>9</v>
          </cell>
          <cell r="G516">
            <v>9</v>
          </cell>
          <cell r="H516">
            <v>9</v>
          </cell>
          <cell r="I516">
            <v>9</v>
          </cell>
          <cell r="J516">
            <v>9</v>
          </cell>
          <cell r="K516">
            <v>9</v>
          </cell>
          <cell r="L516">
            <v>9</v>
          </cell>
          <cell r="M516">
            <v>9</v>
          </cell>
          <cell r="N516">
            <v>9</v>
          </cell>
          <cell r="O516">
            <v>9</v>
          </cell>
        </row>
        <row r="517">
          <cell r="A517" t="str">
            <v>JOHANN_2_OCEBT3</v>
          </cell>
          <cell r="B517" t="str">
            <v>Orange County Energy Storage 3</v>
          </cell>
          <cell r="C517" t="str">
            <v>LA Basin</v>
          </cell>
          <cell r="D517">
            <v>6</v>
          </cell>
          <cell r="E517">
            <v>6</v>
          </cell>
          <cell r="F517">
            <v>6</v>
          </cell>
          <cell r="G517">
            <v>6</v>
          </cell>
          <cell r="H517">
            <v>6</v>
          </cell>
          <cell r="I517">
            <v>6</v>
          </cell>
          <cell r="J517">
            <v>6</v>
          </cell>
          <cell r="K517">
            <v>6</v>
          </cell>
          <cell r="L517">
            <v>6</v>
          </cell>
          <cell r="M517">
            <v>6</v>
          </cell>
          <cell r="N517">
            <v>6</v>
          </cell>
          <cell r="O517">
            <v>6</v>
          </cell>
        </row>
        <row r="518">
          <cell r="A518" t="str">
            <v>KANSAS_6_SOLAR</v>
          </cell>
          <cell r="B518" t="str">
            <v>RE Kansas South</v>
          </cell>
          <cell r="C518" t="str">
            <v>Fresno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</row>
        <row r="519">
          <cell r="A519" t="str">
            <v>KEARNY_6_NESBT1</v>
          </cell>
          <cell r="B519" t="str">
            <v>Kearny North Energy Storage</v>
          </cell>
          <cell r="C519" t="str">
            <v>San Diego-IV</v>
          </cell>
          <cell r="D519">
            <v>10</v>
          </cell>
          <cell r="E519">
            <v>10</v>
          </cell>
          <cell r="F519">
            <v>10</v>
          </cell>
          <cell r="G519">
            <v>10</v>
          </cell>
          <cell r="H519">
            <v>10</v>
          </cell>
          <cell r="I519">
            <v>10</v>
          </cell>
          <cell r="J519">
            <v>10</v>
          </cell>
          <cell r="K519">
            <v>10</v>
          </cell>
          <cell r="L519">
            <v>10</v>
          </cell>
          <cell r="M519">
            <v>10</v>
          </cell>
          <cell r="N519">
            <v>10</v>
          </cell>
          <cell r="O519">
            <v>10</v>
          </cell>
        </row>
        <row r="520">
          <cell r="A520" t="str">
            <v>KEARNY_6_SESBT2</v>
          </cell>
          <cell r="B520" t="str">
            <v>Kearny South Energy Storage</v>
          </cell>
          <cell r="C520" t="str">
            <v>San Diego-IV</v>
          </cell>
          <cell r="D520">
            <v>10</v>
          </cell>
          <cell r="E520">
            <v>10</v>
          </cell>
          <cell r="F520">
            <v>10</v>
          </cell>
          <cell r="G520">
            <v>10</v>
          </cell>
          <cell r="H520">
            <v>10</v>
          </cell>
          <cell r="I520">
            <v>10</v>
          </cell>
          <cell r="J520">
            <v>10</v>
          </cell>
          <cell r="K520">
            <v>10</v>
          </cell>
          <cell r="L520">
            <v>10</v>
          </cell>
          <cell r="M520">
            <v>10</v>
          </cell>
          <cell r="N520">
            <v>10</v>
          </cell>
          <cell r="O520">
            <v>10</v>
          </cell>
        </row>
        <row r="521">
          <cell r="A521" t="str">
            <v>KEKAWK_6_UNIT</v>
          </cell>
          <cell r="B521" t="str">
            <v>STS HYDROPOWER LTD. (KEKAWAKA)</v>
          </cell>
          <cell r="C521" t="str">
            <v>Humboldt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</row>
        <row r="522">
          <cell r="A522" t="str">
            <v>KELSO_2_UNITS</v>
          </cell>
          <cell r="B522" t="str">
            <v>Mariposa Energy</v>
          </cell>
          <cell r="C522" t="str">
            <v>Bay Area</v>
          </cell>
          <cell r="D522">
            <v>198.03</v>
          </cell>
          <cell r="E522">
            <v>198.03</v>
          </cell>
          <cell r="F522">
            <v>198.03</v>
          </cell>
          <cell r="G522">
            <v>198.03</v>
          </cell>
          <cell r="H522">
            <v>196.09</v>
          </cell>
          <cell r="I522">
            <v>192.88</v>
          </cell>
          <cell r="J522">
            <v>192.44</v>
          </cell>
          <cell r="K522">
            <v>191.43</v>
          </cell>
          <cell r="L522">
            <v>192.88</v>
          </cell>
          <cell r="M522">
            <v>198.03</v>
          </cell>
          <cell r="N522">
            <v>198.03</v>
          </cell>
          <cell r="O522">
            <v>198.03</v>
          </cell>
        </row>
        <row r="523">
          <cell r="A523" t="str">
            <v>KELYRG_6_UNIT</v>
          </cell>
          <cell r="B523" t="str">
            <v>KELLY RIDGE HYDRO</v>
          </cell>
          <cell r="C523" t="str">
            <v>Sierra</v>
          </cell>
          <cell r="D523">
            <v>9.48</v>
          </cell>
          <cell r="E523">
            <v>7.36</v>
          </cell>
          <cell r="F523">
            <v>7.36</v>
          </cell>
          <cell r="G523">
            <v>7.36</v>
          </cell>
          <cell r="H523">
            <v>7.36</v>
          </cell>
          <cell r="I523">
            <v>7.36</v>
          </cell>
          <cell r="J523">
            <v>9.5399999999999991</v>
          </cell>
          <cell r="K523">
            <v>10.199999999999999</v>
          </cell>
          <cell r="L523">
            <v>8.16</v>
          </cell>
          <cell r="M523">
            <v>9.36</v>
          </cell>
          <cell r="N523">
            <v>10.199999999999999</v>
          </cell>
          <cell r="O523">
            <v>10.119999999999999</v>
          </cell>
        </row>
        <row r="524">
          <cell r="A524" t="str">
            <v>KERKH2_7_UNIT 1</v>
          </cell>
          <cell r="B524" t="str">
            <v>KERKHOFF PH 2 UNIT #1</v>
          </cell>
          <cell r="C524" t="str">
            <v>Fresno</v>
          </cell>
          <cell r="D524">
            <v>16</v>
          </cell>
          <cell r="E524">
            <v>32</v>
          </cell>
          <cell r="F524">
            <v>32</v>
          </cell>
          <cell r="G524">
            <v>36</v>
          </cell>
          <cell r="H524">
            <v>96</v>
          </cell>
          <cell r="I524">
            <v>74.8</v>
          </cell>
          <cell r="J524">
            <v>75</v>
          </cell>
          <cell r="K524">
            <v>75.599999999999994</v>
          </cell>
          <cell r="L524">
            <v>75</v>
          </cell>
          <cell r="M524">
            <v>0</v>
          </cell>
          <cell r="N524">
            <v>0</v>
          </cell>
          <cell r="O524">
            <v>4</v>
          </cell>
        </row>
        <row r="525">
          <cell r="A525" t="str">
            <v>KERMAN_6_SOLAR1</v>
          </cell>
          <cell r="B525" t="str">
            <v>Fresno Solar South</v>
          </cell>
          <cell r="C525" t="str">
            <v>Fresno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</row>
        <row r="526">
          <cell r="A526" t="str">
            <v>KERMAN_6_SOLAR2</v>
          </cell>
          <cell r="B526" t="str">
            <v>Fresno Solar West</v>
          </cell>
          <cell r="C526" t="str">
            <v>Fresno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</row>
        <row r="527">
          <cell r="A527" t="str">
            <v>KERNFT_1_UNITS</v>
          </cell>
          <cell r="B527" t="str">
            <v>KERN FRONT LIMITED</v>
          </cell>
          <cell r="C527" t="str">
            <v>Kern</v>
          </cell>
          <cell r="D527">
            <v>52.4</v>
          </cell>
          <cell r="E527">
            <v>52.4</v>
          </cell>
          <cell r="F527">
            <v>52.4</v>
          </cell>
          <cell r="G527">
            <v>52.4</v>
          </cell>
          <cell r="H527">
            <v>52.4</v>
          </cell>
          <cell r="I527">
            <v>52.4</v>
          </cell>
          <cell r="J527">
            <v>52.4</v>
          </cell>
          <cell r="K527">
            <v>52.4</v>
          </cell>
          <cell r="L527">
            <v>52.4</v>
          </cell>
          <cell r="M527">
            <v>52.4</v>
          </cell>
          <cell r="N527">
            <v>52.4</v>
          </cell>
          <cell r="O527">
            <v>52.4</v>
          </cell>
        </row>
        <row r="528">
          <cell r="A528" t="str">
            <v>KERNRG_1_UNITS</v>
          </cell>
          <cell r="B528" t="str">
            <v>South Belridge Cogen Facility</v>
          </cell>
          <cell r="C528" t="str">
            <v>CAISO System</v>
          </cell>
          <cell r="D528">
            <v>0.17</v>
          </cell>
          <cell r="E528">
            <v>0.1</v>
          </cell>
          <cell r="F528">
            <v>0.13</v>
          </cell>
          <cell r="G528">
            <v>0.14000000000000001</v>
          </cell>
          <cell r="H528">
            <v>0.08</v>
          </cell>
          <cell r="I528">
            <v>0.15</v>
          </cell>
          <cell r="J528">
            <v>0.1</v>
          </cell>
          <cell r="K528">
            <v>0.14000000000000001</v>
          </cell>
          <cell r="L528">
            <v>0.14000000000000001</v>
          </cell>
          <cell r="M528">
            <v>0.25</v>
          </cell>
          <cell r="N528">
            <v>0.28999999999999998</v>
          </cell>
          <cell r="O528">
            <v>0.31</v>
          </cell>
        </row>
        <row r="529">
          <cell r="A529" t="str">
            <v>KERRGN_1_UNIT 1</v>
          </cell>
          <cell r="B529" t="str">
            <v>KERN RIVER HYDRO UNITS 1-4 AGGREGATE</v>
          </cell>
          <cell r="C529" t="str">
            <v>CAISO System</v>
          </cell>
          <cell r="D529">
            <v>14.64</v>
          </cell>
          <cell r="E529">
            <v>10.77</v>
          </cell>
          <cell r="F529">
            <v>18.66</v>
          </cell>
          <cell r="G529">
            <v>23.74</v>
          </cell>
          <cell r="H529">
            <v>24.06</v>
          </cell>
          <cell r="I529">
            <v>23.87</v>
          </cell>
          <cell r="J529">
            <v>21.7</v>
          </cell>
          <cell r="K529">
            <v>18.38</v>
          </cell>
          <cell r="L529">
            <v>13.57</v>
          </cell>
          <cell r="M529">
            <v>11.48</v>
          </cell>
          <cell r="N529">
            <v>12.31</v>
          </cell>
          <cell r="O529">
            <v>13.84</v>
          </cell>
        </row>
        <row r="530">
          <cell r="A530" t="str">
            <v>KINGCO_1_KINGBR</v>
          </cell>
          <cell r="B530" t="str">
            <v>Kingsburg Cogen</v>
          </cell>
          <cell r="C530" t="str">
            <v>Fresno</v>
          </cell>
          <cell r="D530">
            <v>34.5</v>
          </cell>
          <cell r="E530">
            <v>34.5</v>
          </cell>
          <cell r="F530">
            <v>34.5</v>
          </cell>
          <cell r="G530">
            <v>34.5</v>
          </cell>
          <cell r="H530">
            <v>34.5</v>
          </cell>
          <cell r="I530">
            <v>34.5</v>
          </cell>
          <cell r="J530">
            <v>34.5</v>
          </cell>
          <cell r="K530">
            <v>34.5</v>
          </cell>
          <cell r="L530">
            <v>34.5</v>
          </cell>
          <cell r="M530">
            <v>34.5</v>
          </cell>
          <cell r="N530">
            <v>34.5</v>
          </cell>
          <cell r="O530">
            <v>34.5</v>
          </cell>
        </row>
        <row r="531">
          <cell r="A531" t="str">
            <v>KINGRV_7_UNIT 1</v>
          </cell>
          <cell r="B531" t="str">
            <v>KINGS RIVER HYDRO UNIT 1</v>
          </cell>
          <cell r="C531" t="str">
            <v>Fresno</v>
          </cell>
          <cell r="D531">
            <v>32</v>
          </cell>
          <cell r="E531">
            <v>32</v>
          </cell>
          <cell r="F531">
            <v>11.2</v>
          </cell>
          <cell r="G531">
            <v>11.2</v>
          </cell>
          <cell r="H531">
            <v>11.2</v>
          </cell>
          <cell r="I531">
            <v>32</v>
          </cell>
          <cell r="J531">
            <v>38.4</v>
          </cell>
          <cell r="K531">
            <v>39.36</v>
          </cell>
          <cell r="L531">
            <v>40.799999999999997</v>
          </cell>
          <cell r="M531">
            <v>40.799999999999997</v>
          </cell>
          <cell r="N531">
            <v>40.799999999999997</v>
          </cell>
          <cell r="O531">
            <v>40.96</v>
          </cell>
        </row>
        <row r="532">
          <cell r="A532" t="str">
            <v>KIRKER_7_KELCYN</v>
          </cell>
          <cell r="B532" t="str">
            <v>KELLER CANYON LANDFILL GEN FACILICITY</v>
          </cell>
          <cell r="C532" t="str">
            <v>Bay Area</v>
          </cell>
          <cell r="D532">
            <v>3.56</v>
          </cell>
          <cell r="E532">
            <v>3.53</v>
          </cell>
          <cell r="F532">
            <v>3.56</v>
          </cell>
          <cell r="G532">
            <v>3.44</v>
          </cell>
          <cell r="H532">
            <v>3.56</v>
          </cell>
          <cell r="I532">
            <v>3.35</v>
          </cell>
          <cell r="J532">
            <v>3.56</v>
          </cell>
          <cell r="K532">
            <v>3.44</v>
          </cell>
          <cell r="L532">
            <v>3.56</v>
          </cell>
          <cell r="M532">
            <v>3.56</v>
          </cell>
          <cell r="N532">
            <v>3.56</v>
          </cell>
          <cell r="O532">
            <v>3.56</v>
          </cell>
        </row>
        <row r="533">
          <cell r="A533" t="str">
            <v>KNGBRD_2_SOLAR1</v>
          </cell>
          <cell r="B533" t="str">
            <v>Kingbird Solar A</v>
          </cell>
          <cell r="C533" t="str">
            <v>CAISO System</v>
          </cell>
          <cell r="D533">
            <v>0.08</v>
          </cell>
          <cell r="E533">
            <v>0.6</v>
          </cell>
          <cell r="F533">
            <v>0.7</v>
          </cell>
          <cell r="G533">
            <v>0.88</v>
          </cell>
          <cell r="H533">
            <v>1.28</v>
          </cell>
          <cell r="I533">
            <v>2.62</v>
          </cell>
          <cell r="J533">
            <v>2.88</v>
          </cell>
          <cell r="K533">
            <v>2.48</v>
          </cell>
          <cell r="L533">
            <v>2.2200000000000002</v>
          </cell>
          <cell r="M533">
            <v>1.48</v>
          </cell>
          <cell r="N533">
            <v>1.1399999999999999</v>
          </cell>
          <cell r="O533">
            <v>0.7</v>
          </cell>
        </row>
        <row r="534">
          <cell r="A534" t="str">
            <v>KNGBRD_2_SOLAR2</v>
          </cell>
          <cell r="B534" t="str">
            <v>Kingbird Solar B</v>
          </cell>
          <cell r="C534" t="str">
            <v>CAISO System</v>
          </cell>
          <cell r="D534">
            <v>0.08</v>
          </cell>
          <cell r="E534">
            <v>0.6</v>
          </cell>
          <cell r="F534">
            <v>0.7</v>
          </cell>
          <cell r="G534">
            <v>0.88</v>
          </cell>
          <cell r="H534">
            <v>1.28</v>
          </cell>
          <cell r="I534">
            <v>2.62</v>
          </cell>
          <cell r="J534">
            <v>2.88</v>
          </cell>
          <cell r="K534">
            <v>2.48</v>
          </cell>
          <cell r="L534">
            <v>2.2200000000000002</v>
          </cell>
          <cell r="M534">
            <v>1.48</v>
          </cell>
          <cell r="N534">
            <v>1.1399999999999999</v>
          </cell>
          <cell r="O534">
            <v>0.7</v>
          </cell>
        </row>
        <row r="535">
          <cell r="A535" t="str">
            <v>KNGBRG_1_KBSLR1</v>
          </cell>
          <cell r="B535" t="str">
            <v>Kingsburg1</v>
          </cell>
          <cell r="C535" t="str">
            <v>Fresno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</row>
        <row r="536">
          <cell r="A536" t="str">
            <v>KNGBRG_1_KBSLR2</v>
          </cell>
          <cell r="B536" t="str">
            <v>Kingsburg2</v>
          </cell>
          <cell r="C536" t="str">
            <v>Fresno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</row>
        <row r="537">
          <cell r="A537" t="str">
            <v>KNGCTY_6_UNITA1</v>
          </cell>
          <cell r="B537" t="str">
            <v>King City Energy Center, Unit 1</v>
          </cell>
          <cell r="C537" t="str">
            <v>CAISO System</v>
          </cell>
          <cell r="D537">
            <v>44.6</v>
          </cell>
          <cell r="E537">
            <v>44.6</v>
          </cell>
          <cell r="F537">
            <v>44.6</v>
          </cell>
          <cell r="G537">
            <v>44.6</v>
          </cell>
          <cell r="H537">
            <v>44.6</v>
          </cell>
          <cell r="I537">
            <v>44.6</v>
          </cell>
          <cell r="J537">
            <v>44.6</v>
          </cell>
          <cell r="K537">
            <v>44.6</v>
          </cell>
          <cell r="L537">
            <v>44.6</v>
          </cell>
          <cell r="M537">
            <v>44.6</v>
          </cell>
          <cell r="N537">
            <v>44.6</v>
          </cell>
          <cell r="O537">
            <v>44.6</v>
          </cell>
        </row>
        <row r="538">
          <cell r="A538" t="str">
            <v>KNTSTH_6_SOLAR</v>
          </cell>
          <cell r="B538" t="str">
            <v>Kent South</v>
          </cell>
          <cell r="C538" t="str">
            <v>Fresno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</row>
        <row r="539">
          <cell r="A539" t="str">
            <v>KRAMER_2_SEGS 9</v>
          </cell>
          <cell r="B539" t="str">
            <v>Kramer Junction 9</v>
          </cell>
          <cell r="C539" t="str">
            <v>CAISO System</v>
          </cell>
          <cell r="D539">
            <v>0.32</v>
          </cell>
          <cell r="E539">
            <v>2.4</v>
          </cell>
          <cell r="F539">
            <v>2.8</v>
          </cell>
          <cell r="G539">
            <v>3.52</v>
          </cell>
          <cell r="H539">
            <v>5.12</v>
          </cell>
          <cell r="I539">
            <v>10.48</v>
          </cell>
          <cell r="J539">
            <v>11.52</v>
          </cell>
          <cell r="K539">
            <v>9.92</v>
          </cell>
          <cell r="L539">
            <v>8.8800000000000008</v>
          </cell>
          <cell r="M539">
            <v>5.92</v>
          </cell>
          <cell r="N539">
            <v>4.5599999999999996</v>
          </cell>
          <cell r="O539">
            <v>2.8</v>
          </cell>
        </row>
        <row r="540">
          <cell r="A540" t="str">
            <v>KRNCNY_6_UNIT</v>
          </cell>
          <cell r="B540" t="str">
            <v>KERN CANYON POWERHOUSE</v>
          </cell>
          <cell r="C540" t="str">
            <v>CAISO System</v>
          </cell>
          <cell r="D540">
            <v>6.02</v>
          </cell>
          <cell r="E540">
            <v>5.66</v>
          </cell>
          <cell r="F540">
            <v>6.5</v>
          </cell>
          <cell r="G540">
            <v>7.34</v>
          </cell>
          <cell r="H540">
            <v>7.49</v>
          </cell>
          <cell r="I540">
            <v>6.53</v>
          </cell>
          <cell r="J540">
            <v>6.02</v>
          </cell>
          <cell r="K540">
            <v>4.6399999999999997</v>
          </cell>
          <cell r="L540">
            <v>4.5</v>
          </cell>
          <cell r="M540">
            <v>3.53</v>
          </cell>
          <cell r="N540">
            <v>3.6</v>
          </cell>
          <cell r="O540">
            <v>4.05</v>
          </cell>
        </row>
        <row r="541">
          <cell r="A541" t="str">
            <v>KYCORA_6_KMSBT1</v>
          </cell>
          <cell r="B541" t="str">
            <v>Kearny Mesa Storage</v>
          </cell>
          <cell r="C541" t="str">
            <v>San Diego-IV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</row>
        <row r="542">
          <cell r="A542" t="str">
            <v>LACIEN_2_VENICE</v>
          </cell>
          <cell r="B542" t="str">
            <v>MWD Venice Hydroelectric Recovery Plant</v>
          </cell>
          <cell r="C542" t="str">
            <v>LA Basin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</row>
        <row r="543">
          <cell r="A543" t="str">
            <v>LAKHDG_6_UNIT 1</v>
          </cell>
          <cell r="B543" t="str">
            <v>Lake Hodges Pumped Storage-Unit1</v>
          </cell>
          <cell r="C543" t="str">
            <v>San Diego-IV</v>
          </cell>
          <cell r="D543">
            <v>20</v>
          </cell>
          <cell r="E543">
            <v>20</v>
          </cell>
          <cell r="F543">
            <v>20</v>
          </cell>
          <cell r="G543">
            <v>20</v>
          </cell>
          <cell r="H543">
            <v>20</v>
          </cell>
          <cell r="I543">
            <v>20</v>
          </cell>
          <cell r="J543">
            <v>20</v>
          </cell>
          <cell r="K543">
            <v>20</v>
          </cell>
          <cell r="L543">
            <v>20</v>
          </cell>
          <cell r="M543">
            <v>20</v>
          </cell>
          <cell r="N543">
            <v>20</v>
          </cell>
          <cell r="O543">
            <v>20</v>
          </cell>
        </row>
        <row r="544">
          <cell r="A544" t="str">
            <v>LAKHDG_6_UNIT 2</v>
          </cell>
          <cell r="B544" t="str">
            <v>Lake Hodges Pumped Storage-Unit2</v>
          </cell>
          <cell r="C544" t="str">
            <v>San Diego-IV</v>
          </cell>
          <cell r="D544">
            <v>20</v>
          </cell>
          <cell r="E544">
            <v>20</v>
          </cell>
          <cell r="F544">
            <v>20</v>
          </cell>
          <cell r="G544">
            <v>20</v>
          </cell>
          <cell r="H544">
            <v>20</v>
          </cell>
          <cell r="I544">
            <v>20</v>
          </cell>
          <cell r="J544">
            <v>20</v>
          </cell>
          <cell r="K544">
            <v>20</v>
          </cell>
          <cell r="L544">
            <v>20</v>
          </cell>
          <cell r="M544">
            <v>20</v>
          </cell>
          <cell r="N544">
            <v>20</v>
          </cell>
          <cell r="O544">
            <v>20</v>
          </cell>
        </row>
        <row r="545">
          <cell r="A545" t="str">
            <v>LAMONT_1_SOLAR1</v>
          </cell>
          <cell r="B545" t="str">
            <v>Regulus Solar</v>
          </cell>
          <cell r="C545" t="str">
            <v>Kern</v>
          </cell>
          <cell r="D545">
            <v>0.24</v>
          </cell>
          <cell r="E545">
            <v>1.8</v>
          </cell>
          <cell r="F545">
            <v>2.1</v>
          </cell>
          <cell r="G545">
            <v>2.64</v>
          </cell>
          <cell r="H545">
            <v>3.84</v>
          </cell>
          <cell r="I545">
            <v>7.86</v>
          </cell>
          <cell r="J545">
            <v>8.64</v>
          </cell>
          <cell r="K545">
            <v>7.44</v>
          </cell>
          <cell r="L545">
            <v>6.66</v>
          </cell>
          <cell r="M545">
            <v>4.4400000000000004</v>
          </cell>
          <cell r="N545">
            <v>3.42</v>
          </cell>
          <cell r="O545">
            <v>2.1</v>
          </cell>
        </row>
        <row r="546">
          <cell r="A546" t="str">
            <v>LAMONT_1_SOLAR2</v>
          </cell>
          <cell r="B546" t="str">
            <v>Redwood Solar Farm 4</v>
          </cell>
          <cell r="C546" t="str">
            <v>Kern</v>
          </cell>
          <cell r="D546">
            <v>0.08</v>
          </cell>
          <cell r="E546">
            <v>0.6</v>
          </cell>
          <cell r="F546">
            <v>0.7</v>
          </cell>
          <cell r="G546">
            <v>0.88</v>
          </cell>
          <cell r="H546">
            <v>1.28</v>
          </cell>
          <cell r="I546">
            <v>2.62</v>
          </cell>
          <cell r="J546">
            <v>2.88</v>
          </cell>
          <cell r="K546">
            <v>2.48</v>
          </cell>
          <cell r="L546">
            <v>2.2200000000000002</v>
          </cell>
          <cell r="M546">
            <v>1.48</v>
          </cell>
          <cell r="N546">
            <v>1.1399999999999999</v>
          </cell>
          <cell r="O546">
            <v>0.7</v>
          </cell>
        </row>
        <row r="547">
          <cell r="A547" t="str">
            <v>LAMONT_1_SOLAR3</v>
          </cell>
          <cell r="B547" t="str">
            <v>Woodmere Solar Farm</v>
          </cell>
          <cell r="C547" t="str">
            <v>Kern</v>
          </cell>
          <cell r="D547">
            <v>0.06</v>
          </cell>
          <cell r="E547">
            <v>0.45</v>
          </cell>
          <cell r="F547">
            <v>0.52</v>
          </cell>
          <cell r="G547">
            <v>0.66</v>
          </cell>
          <cell r="H547">
            <v>0.96</v>
          </cell>
          <cell r="I547">
            <v>1.96</v>
          </cell>
          <cell r="J547">
            <v>2.16</v>
          </cell>
          <cell r="K547">
            <v>1.86</v>
          </cell>
          <cell r="L547">
            <v>1.66</v>
          </cell>
          <cell r="M547">
            <v>1.1100000000000001</v>
          </cell>
          <cell r="N547">
            <v>0.85</v>
          </cell>
          <cell r="O547">
            <v>0.52</v>
          </cell>
        </row>
        <row r="548">
          <cell r="A548" t="str">
            <v>LAMONT_1_SOLAR4</v>
          </cell>
          <cell r="B548" t="str">
            <v>Hayworth Solar Farm</v>
          </cell>
          <cell r="C548" t="str">
            <v>Kern</v>
          </cell>
          <cell r="D548">
            <v>0.11</v>
          </cell>
          <cell r="E548">
            <v>0.8</v>
          </cell>
          <cell r="F548">
            <v>0.93</v>
          </cell>
          <cell r="G548">
            <v>1.17</v>
          </cell>
          <cell r="H548">
            <v>1.71</v>
          </cell>
          <cell r="I548">
            <v>3.49</v>
          </cell>
          <cell r="J548">
            <v>3.84</v>
          </cell>
          <cell r="K548">
            <v>3.31</v>
          </cell>
          <cell r="L548">
            <v>2.96</v>
          </cell>
          <cell r="M548">
            <v>1.97</v>
          </cell>
          <cell r="N548">
            <v>1.52</v>
          </cell>
          <cell r="O548">
            <v>0.93</v>
          </cell>
        </row>
        <row r="549">
          <cell r="A549" t="str">
            <v>LAMONT_1_SOLAR5</v>
          </cell>
          <cell r="B549" t="str">
            <v>Redcrest Solar Farm</v>
          </cell>
          <cell r="C549" t="str">
            <v>Kern</v>
          </cell>
          <cell r="D549">
            <v>7.0000000000000007E-2</v>
          </cell>
          <cell r="E549">
            <v>0.5</v>
          </cell>
          <cell r="F549">
            <v>0.57999999999999996</v>
          </cell>
          <cell r="G549">
            <v>0.73</v>
          </cell>
          <cell r="H549">
            <v>1.07</v>
          </cell>
          <cell r="I549">
            <v>2.1800000000000002</v>
          </cell>
          <cell r="J549">
            <v>2.4</v>
          </cell>
          <cell r="K549">
            <v>2.0699999999999998</v>
          </cell>
          <cell r="L549">
            <v>1.85</v>
          </cell>
          <cell r="M549">
            <v>1.23</v>
          </cell>
          <cell r="N549">
            <v>0.95</v>
          </cell>
          <cell r="O549">
            <v>0.57999999999999996</v>
          </cell>
        </row>
        <row r="550">
          <cell r="A550" t="str">
            <v>LAPLMA_2_UNIT 1</v>
          </cell>
          <cell r="B550" t="str">
            <v>La Paloma Generating Plant Unit #1</v>
          </cell>
          <cell r="C550" t="str">
            <v>CAISO System</v>
          </cell>
          <cell r="D550">
            <v>259.8</v>
          </cell>
          <cell r="E550">
            <v>259.8</v>
          </cell>
          <cell r="F550">
            <v>259.8</v>
          </cell>
          <cell r="G550">
            <v>259.8</v>
          </cell>
          <cell r="H550">
            <v>259.8</v>
          </cell>
          <cell r="I550">
            <v>259.8</v>
          </cell>
          <cell r="J550">
            <v>259.8</v>
          </cell>
          <cell r="K550">
            <v>259.8</v>
          </cell>
          <cell r="L550">
            <v>259.8</v>
          </cell>
          <cell r="M550">
            <v>259.8</v>
          </cell>
          <cell r="N550">
            <v>259.8</v>
          </cell>
          <cell r="O550">
            <v>259.8</v>
          </cell>
        </row>
        <row r="551">
          <cell r="A551" t="str">
            <v>LAPLMA_2_UNIT 2</v>
          </cell>
          <cell r="B551" t="str">
            <v>La Paloma Generating Plant Unit #2</v>
          </cell>
          <cell r="C551" t="str">
            <v>CAISO System</v>
          </cell>
          <cell r="D551">
            <v>260.2</v>
          </cell>
          <cell r="E551">
            <v>260.2</v>
          </cell>
          <cell r="F551">
            <v>260.2</v>
          </cell>
          <cell r="G551">
            <v>260.2</v>
          </cell>
          <cell r="H551">
            <v>260.2</v>
          </cell>
          <cell r="I551">
            <v>260.2</v>
          </cell>
          <cell r="J551">
            <v>260.2</v>
          </cell>
          <cell r="K551">
            <v>260.2</v>
          </cell>
          <cell r="L551">
            <v>260.2</v>
          </cell>
          <cell r="M551">
            <v>260.2</v>
          </cell>
          <cell r="N551">
            <v>260.2</v>
          </cell>
          <cell r="O551">
            <v>260.2</v>
          </cell>
        </row>
        <row r="552">
          <cell r="A552" t="str">
            <v>LAPLMA_2_UNIT 3</v>
          </cell>
          <cell r="B552" t="str">
            <v>La Paloma Generating Plant Unit #3</v>
          </cell>
          <cell r="C552" t="str">
            <v>CAISO System</v>
          </cell>
          <cell r="D552">
            <v>256.14999999999998</v>
          </cell>
          <cell r="E552">
            <v>256.14999999999998</v>
          </cell>
          <cell r="F552">
            <v>256.14999999999998</v>
          </cell>
          <cell r="G552">
            <v>256.14999999999998</v>
          </cell>
          <cell r="H552">
            <v>256.14999999999998</v>
          </cell>
          <cell r="I552">
            <v>256.14999999999998</v>
          </cell>
          <cell r="J552">
            <v>256.14999999999998</v>
          </cell>
          <cell r="K552">
            <v>256.14999999999998</v>
          </cell>
          <cell r="L552">
            <v>256.14999999999998</v>
          </cell>
          <cell r="M552">
            <v>256.14999999999998</v>
          </cell>
          <cell r="N552">
            <v>256.14999999999998</v>
          </cell>
          <cell r="O552">
            <v>256.14999999999998</v>
          </cell>
        </row>
        <row r="553">
          <cell r="A553" t="str">
            <v>LAPLMA_2_UNIT 4</v>
          </cell>
          <cell r="B553" t="str">
            <v>LA PALOMA GENERATING PLANT, UNIT #4</v>
          </cell>
          <cell r="C553" t="str">
            <v>CAISO System</v>
          </cell>
          <cell r="D553">
            <v>253.29</v>
          </cell>
          <cell r="E553">
            <v>253.29</v>
          </cell>
          <cell r="F553">
            <v>253.29</v>
          </cell>
          <cell r="G553">
            <v>253.29</v>
          </cell>
          <cell r="H553">
            <v>253.29</v>
          </cell>
          <cell r="I553">
            <v>253.29</v>
          </cell>
          <cell r="J553">
            <v>253.29</v>
          </cell>
          <cell r="K553">
            <v>253.29</v>
          </cell>
          <cell r="L553">
            <v>253.29</v>
          </cell>
          <cell r="M553">
            <v>253.29</v>
          </cell>
          <cell r="N553">
            <v>253.29</v>
          </cell>
          <cell r="O553">
            <v>253.29</v>
          </cell>
        </row>
        <row r="554">
          <cell r="A554" t="str">
            <v>LARKSP_6_UNIT 1</v>
          </cell>
          <cell r="B554" t="str">
            <v>LARKSPUR PEAKER UNIT 1</v>
          </cell>
          <cell r="C554" t="str">
            <v>San Diego-IV</v>
          </cell>
          <cell r="D554">
            <v>49</v>
          </cell>
          <cell r="E554">
            <v>49</v>
          </cell>
          <cell r="F554">
            <v>49</v>
          </cell>
          <cell r="G554">
            <v>49</v>
          </cell>
          <cell r="H554">
            <v>49</v>
          </cell>
          <cell r="I554">
            <v>49</v>
          </cell>
          <cell r="J554">
            <v>49</v>
          </cell>
          <cell r="K554">
            <v>49</v>
          </cell>
          <cell r="L554">
            <v>49</v>
          </cell>
          <cell r="M554">
            <v>49</v>
          </cell>
          <cell r="N554">
            <v>49</v>
          </cell>
          <cell r="O554">
            <v>49</v>
          </cell>
        </row>
        <row r="555">
          <cell r="A555" t="str">
            <v>LARKSP_6_UNIT 2</v>
          </cell>
          <cell r="B555" t="str">
            <v>LARKSPUR PEAKER UNIT 2</v>
          </cell>
          <cell r="C555" t="str">
            <v>San Diego-IV</v>
          </cell>
          <cell r="D555">
            <v>49</v>
          </cell>
          <cell r="E555">
            <v>49</v>
          </cell>
          <cell r="F555">
            <v>49</v>
          </cell>
          <cell r="G555">
            <v>49</v>
          </cell>
          <cell r="H555">
            <v>49</v>
          </cell>
          <cell r="I555">
            <v>49</v>
          </cell>
          <cell r="J555">
            <v>49</v>
          </cell>
          <cell r="K555">
            <v>49</v>
          </cell>
          <cell r="L555">
            <v>49</v>
          </cell>
          <cell r="M555">
            <v>49</v>
          </cell>
          <cell r="N555">
            <v>49</v>
          </cell>
          <cell r="O555">
            <v>49</v>
          </cell>
        </row>
        <row r="556">
          <cell r="A556" t="str">
            <v>LAROA2_2_UNITA1</v>
          </cell>
          <cell r="B556" t="str">
            <v>LR2</v>
          </cell>
          <cell r="C556" t="str">
            <v>San Diego-IV</v>
          </cell>
          <cell r="D556">
            <v>322</v>
          </cell>
          <cell r="E556">
            <v>322</v>
          </cell>
          <cell r="F556">
            <v>322</v>
          </cell>
          <cell r="G556">
            <v>322</v>
          </cell>
          <cell r="H556">
            <v>322</v>
          </cell>
          <cell r="I556">
            <v>322</v>
          </cell>
          <cell r="J556">
            <v>322</v>
          </cell>
          <cell r="K556">
            <v>322</v>
          </cell>
          <cell r="L556">
            <v>322</v>
          </cell>
          <cell r="M556">
            <v>322</v>
          </cell>
          <cell r="N556">
            <v>322</v>
          </cell>
          <cell r="O556">
            <v>322</v>
          </cell>
        </row>
        <row r="557">
          <cell r="A557" t="str">
            <v>LASSEN_6_UNITS</v>
          </cell>
          <cell r="B557" t="str">
            <v>Honey Lake Power</v>
          </cell>
          <cell r="C557" t="str">
            <v>CAISO System</v>
          </cell>
          <cell r="D557">
            <v>30</v>
          </cell>
          <cell r="E557">
            <v>30</v>
          </cell>
          <cell r="F557">
            <v>30</v>
          </cell>
          <cell r="G557">
            <v>30</v>
          </cell>
          <cell r="H557">
            <v>30</v>
          </cell>
          <cell r="I557">
            <v>30</v>
          </cell>
          <cell r="J557">
            <v>30</v>
          </cell>
          <cell r="K557">
            <v>30</v>
          </cell>
          <cell r="L557">
            <v>30</v>
          </cell>
          <cell r="M557">
            <v>30</v>
          </cell>
          <cell r="N557">
            <v>30</v>
          </cell>
          <cell r="O557">
            <v>30</v>
          </cell>
        </row>
        <row r="558">
          <cell r="A558" t="str">
            <v>LAWRNC_7_SUNYVL</v>
          </cell>
          <cell r="B558" t="str">
            <v>City of Sunnyvale Unit 1 and 2</v>
          </cell>
          <cell r="C558" t="str">
            <v>Bay Area</v>
          </cell>
          <cell r="D558">
            <v>0.03</v>
          </cell>
          <cell r="E558">
            <v>0.01</v>
          </cell>
          <cell r="F558">
            <v>0</v>
          </cell>
          <cell r="G558">
            <v>0</v>
          </cell>
          <cell r="H558">
            <v>0.03</v>
          </cell>
          <cell r="I558">
            <v>0.03</v>
          </cell>
          <cell r="J558">
            <v>0.02</v>
          </cell>
          <cell r="K558">
            <v>0.02</v>
          </cell>
          <cell r="L558">
            <v>0.02</v>
          </cell>
          <cell r="M558">
            <v>0.03</v>
          </cell>
          <cell r="N558">
            <v>0.04</v>
          </cell>
          <cell r="O558">
            <v>0.06</v>
          </cell>
        </row>
        <row r="559">
          <cell r="A559" t="str">
            <v>LEBECS_2_UNITS</v>
          </cell>
          <cell r="B559" t="str">
            <v>Pastoria Energy Facility</v>
          </cell>
          <cell r="C559" t="str">
            <v>Big Creek-Ventura</v>
          </cell>
          <cell r="D559">
            <v>799</v>
          </cell>
          <cell r="E559">
            <v>799</v>
          </cell>
          <cell r="F559">
            <v>795</v>
          </cell>
          <cell r="G559">
            <v>785</v>
          </cell>
          <cell r="H559">
            <v>775</v>
          </cell>
          <cell r="I559">
            <v>770</v>
          </cell>
          <cell r="J559">
            <v>775</v>
          </cell>
          <cell r="K559">
            <v>775</v>
          </cell>
          <cell r="L559">
            <v>775</v>
          </cell>
          <cell r="M559">
            <v>785</v>
          </cell>
          <cell r="N559">
            <v>799.47</v>
          </cell>
          <cell r="O559">
            <v>799.47</v>
          </cell>
        </row>
        <row r="560">
          <cell r="A560" t="str">
            <v>LECEF_1_UNITS</v>
          </cell>
          <cell r="B560" t="str">
            <v>LOS ESTEROS ENERGY FACILITY AGGREGATE</v>
          </cell>
          <cell r="C560" t="str">
            <v>Bay Area</v>
          </cell>
          <cell r="D560">
            <v>304</v>
          </cell>
          <cell r="E560">
            <v>304</v>
          </cell>
          <cell r="F560">
            <v>304</v>
          </cell>
          <cell r="G560">
            <v>303</v>
          </cell>
          <cell r="H560">
            <v>303</v>
          </cell>
          <cell r="I560">
            <v>303</v>
          </cell>
          <cell r="J560">
            <v>302</v>
          </cell>
          <cell r="K560">
            <v>301.5</v>
          </cell>
          <cell r="L560">
            <v>303</v>
          </cell>
          <cell r="M560">
            <v>304</v>
          </cell>
          <cell r="N560">
            <v>304</v>
          </cell>
          <cell r="O560">
            <v>304</v>
          </cell>
        </row>
        <row r="561">
          <cell r="A561" t="str">
            <v>LEPRFD_1_KANSAS</v>
          </cell>
          <cell r="B561" t="str">
            <v>Kansas</v>
          </cell>
          <cell r="C561" t="str">
            <v>Fresno</v>
          </cell>
          <cell r="D561">
            <v>0.08</v>
          </cell>
          <cell r="E561">
            <v>0.6</v>
          </cell>
          <cell r="F561">
            <v>0.7</v>
          </cell>
          <cell r="G561">
            <v>0.88</v>
          </cell>
          <cell r="H561">
            <v>1.28</v>
          </cell>
          <cell r="I561">
            <v>2.62</v>
          </cell>
          <cell r="J561">
            <v>2.88</v>
          </cell>
          <cell r="K561">
            <v>2.48</v>
          </cell>
          <cell r="L561">
            <v>2.2200000000000002</v>
          </cell>
          <cell r="M561">
            <v>1.48</v>
          </cell>
          <cell r="N561">
            <v>1.1399999999999999</v>
          </cell>
          <cell r="O561">
            <v>0.7</v>
          </cell>
        </row>
        <row r="562">
          <cell r="A562" t="str">
            <v>LGHTHP_6_ICEGEN</v>
          </cell>
          <cell r="B562" t="str">
            <v>CARSON COGENERATION</v>
          </cell>
          <cell r="C562" t="str">
            <v>LA Basin</v>
          </cell>
          <cell r="D562">
            <v>48</v>
          </cell>
          <cell r="E562">
            <v>48</v>
          </cell>
          <cell r="F562">
            <v>48</v>
          </cell>
          <cell r="G562">
            <v>48</v>
          </cell>
          <cell r="H562">
            <v>48</v>
          </cell>
          <cell r="I562">
            <v>48</v>
          </cell>
          <cell r="J562">
            <v>48</v>
          </cell>
          <cell r="K562">
            <v>48</v>
          </cell>
          <cell r="L562">
            <v>48</v>
          </cell>
          <cell r="M562">
            <v>48</v>
          </cell>
          <cell r="N562">
            <v>48</v>
          </cell>
          <cell r="O562">
            <v>48</v>
          </cell>
        </row>
        <row r="563">
          <cell r="A563" t="str">
            <v>LHILLS_6_SOLAR1</v>
          </cell>
          <cell r="B563" t="str">
            <v>Lost Hills Solar</v>
          </cell>
          <cell r="C563" t="str">
            <v>CAISO System</v>
          </cell>
          <cell r="D563">
            <v>0.08</v>
          </cell>
          <cell r="E563">
            <v>0.6</v>
          </cell>
          <cell r="F563">
            <v>0.7</v>
          </cell>
          <cell r="G563">
            <v>0.88</v>
          </cell>
          <cell r="H563">
            <v>1.28</v>
          </cell>
          <cell r="I563">
            <v>2.62</v>
          </cell>
          <cell r="J563">
            <v>2.88</v>
          </cell>
          <cell r="K563">
            <v>2.48</v>
          </cell>
          <cell r="L563">
            <v>2.2200000000000002</v>
          </cell>
          <cell r="M563">
            <v>1.48</v>
          </cell>
          <cell r="N563">
            <v>1.1399999999999999</v>
          </cell>
          <cell r="O563">
            <v>0.7</v>
          </cell>
        </row>
        <row r="564">
          <cell r="A564" t="str">
            <v>LILIAC_6_SOLAR</v>
          </cell>
          <cell r="B564" t="str">
            <v>Mesa Crest</v>
          </cell>
          <cell r="C564" t="str">
            <v>San Diego-IV</v>
          </cell>
          <cell r="D564">
            <v>0.01</v>
          </cell>
          <cell r="E564">
            <v>0.09</v>
          </cell>
          <cell r="F564">
            <v>0.11</v>
          </cell>
          <cell r="G564">
            <v>0.13</v>
          </cell>
          <cell r="H564">
            <v>0.19</v>
          </cell>
          <cell r="I564">
            <v>0.39</v>
          </cell>
          <cell r="J564">
            <v>0.43</v>
          </cell>
          <cell r="K564">
            <v>0.37</v>
          </cell>
          <cell r="L564">
            <v>0.33</v>
          </cell>
          <cell r="M564">
            <v>0.22</v>
          </cell>
          <cell r="N564">
            <v>0.17</v>
          </cell>
          <cell r="O564">
            <v>0.11</v>
          </cell>
        </row>
        <row r="565">
          <cell r="A565" t="str">
            <v>LITLRK_6_GBCSR1</v>
          </cell>
          <cell r="B565" t="str">
            <v>Green Beanworks C</v>
          </cell>
          <cell r="C565" t="str">
            <v>Big Creek-Ventura</v>
          </cell>
          <cell r="D565">
            <v>0.01</v>
          </cell>
          <cell r="E565">
            <v>0.09</v>
          </cell>
          <cell r="F565">
            <v>0.11</v>
          </cell>
          <cell r="G565">
            <v>0.13</v>
          </cell>
          <cell r="H565">
            <v>0.19</v>
          </cell>
          <cell r="I565">
            <v>0.39</v>
          </cell>
          <cell r="J565">
            <v>0.43</v>
          </cell>
          <cell r="K565">
            <v>0.37</v>
          </cell>
          <cell r="L565">
            <v>0.33</v>
          </cell>
          <cell r="M565">
            <v>0.22</v>
          </cell>
          <cell r="N565">
            <v>0.17</v>
          </cell>
          <cell r="O565">
            <v>0.11</v>
          </cell>
        </row>
        <row r="566">
          <cell r="A566" t="str">
            <v>LITLRK_6_SEPV01</v>
          </cell>
          <cell r="B566" t="str">
            <v>Gestamp Solar 1</v>
          </cell>
          <cell r="C566" t="str">
            <v>Big Creek-Ventura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</row>
        <row r="567">
          <cell r="A567" t="str">
            <v>LITLRK_6_SOLAR1</v>
          </cell>
          <cell r="B567" t="str">
            <v xml:space="preserve">Lancaster Little Rock C </v>
          </cell>
          <cell r="C567" t="str">
            <v>Big Creek-Ventura</v>
          </cell>
          <cell r="D567">
            <v>0.02</v>
          </cell>
          <cell r="E567">
            <v>0.15</v>
          </cell>
          <cell r="F567">
            <v>0.18</v>
          </cell>
          <cell r="G567">
            <v>0.22</v>
          </cell>
          <cell r="H567">
            <v>0.32</v>
          </cell>
          <cell r="I567">
            <v>0.66</v>
          </cell>
          <cell r="J567">
            <v>0.72</v>
          </cell>
          <cell r="K567">
            <v>0.62</v>
          </cell>
          <cell r="L567">
            <v>0.56000000000000005</v>
          </cell>
          <cell r="M567">
            <v>0.37</v>
          </cell>
          <cell r="N567">
            <v>0.28999999999999998</v>
          </cell>
          <cell r="O567">
            <v>0.18</v>
          </cell>
        </row>
        <row r="568">
          <cell r="A568" t="str">
            <v>LITLRK_6_SOLAR2</v>
          </cell>
          <cell r="B568" t="str">
            <v>Palmdale 18</v>
          </cell>
          <cell r="C568" t="str">
            <v>Big Creek-Ventura</v>
          </cell>
          <cell r="D568">
            <v>0.01</v>
          </cell>
          <cell r="E568">
            <v>0.06</v>
          </cell>
          <cell r="F568">
            <v>7.0000000000000007E-2</v>
          </cell>
          <cell r="G568">
            <v>0.09</v>
          </cell>
          <cell r="H568">
            <v>0.13</v>
          </cell>
          <cell r="I568">
            <v>0.26</v>
          </cell>
          <cell r="J568">
            <v>0.28999999999999998</v>
          </cell>
          <cell r="K568">
            <v>0.25</v>
          </cell>
          <cell r="L568">
            <v>0.22</v>
          </cell>
          <cell r="M568">
            <v>0.15</v>
          </cell>
          <cell r="N568">
            <v>0.11</v>
          </cell>
          <cell r="O568">
            <v>7.0000000000000007E-2</v>
          </cell>
        </row>
        <row r="569">
          <cell r="A569" t="str">
            <v>LITLRK_6_SOLAR3</v>
          </cell>
          <cell r="B569" t="str">
            <v>One Ten Partners</v>
          </cell>
          <cell r="C569" t="str">
            <v>Big Creek-Ventura</v>
          </cell>
          <cell r="D569">
            <v>0.01</v>
          </cell>
          <cell r="E569">
            <v>0.06</v>
          </cell>
          <cell r="F569">
            <v>7.0000000000000007E-2</v>
          </cell>
          <cell r="G569">
            <v>0.09</v>
          </cell>
          <cell r="H569">
            <v>0.13</v>
          </cell>
          <cell r="I569">
            <v>0.26</v>
          </cell>
          <cell r="J569">
            <v>0.28999999999999998</v>
          </cell>
          <cell r="K569">
            <v>0.25</v>
          </cell>
          <cell r="L569">
            <v>0.22</v>
          </cell>
          <cell r="M569">
            <v>0.15</v>
          </cell>
          <cell r="N569">
            <v>0.11</v>
          </cell>
          <cell r="O569">
            <v>7.0000000000000007E-2</v>
          </cell>
        </row>
        <row r="570">
          <cell r="A570" t="str">
            <v>LITLRK_6_SOLAR4</v>
          </cell>
          <cell r="B570" t="str">
            <v>Little Rock Pham Solar</v>
          </cell>
          <cell r="C570" t="str">
            <v>Big Creek-Ventura</v>
          </cell>
          <cell r="D570">
            <v>0.01</v>
          </cell>
          <cell r="E570">
            <v>0.09</v>
          </cell>
          <cell r="F570">
            <v>0.11</v>
          </cell>
          <cell r="G570">
            <v>0.13</v>
          </cell>
          <cell r="H570">
            <v>0.19</v>
          </cell>
          <cell r="I570">
            <v>0.39</v>
          </cell>
          <cell r="J570">
            <v>0.43</v>
          </cell>
          <cell r="K570">
            <v>0.37</v>
          </cell>
          <cell r="L570">
            <v>0.33</v>
          </cell>
          <cell r="M570">
            <v>0.22</v>
          </cell>
          <cell r="N570">
            <v>0.17</v>
          </cell>
          <cell r="O570">
            <v>0.11</v>
          </cell>
        </row>
        <row r="571">
          <cell r="A571" t="str">
            <v>LIVEOK_6_SOLAR</v>
          </cell>
          <cell r="B571" t="str">
            <v>Harris</v>
          </cell>
          <cell r="C571" t="str">
            <v>Sierra</v>
          </cell>
          <cell r="D571">
            <v>0.01</v>
          </cell>
          <cell r="E571">
            <v>0.04</v>
          </cell>
          <cell r="F571">
            <v>0.04</v>
          </cell>
          <cell r="G571">
            <v>0.06</v>
          </cell>
          <cell r="H571">
            <v>0.08</v>
          </cell>
          <cell r="I571">
            <v>0.16</v>
          </cell>
          <cell r="J571">
            <v>0.18</v>
          </cell>
          <cell r="K571">
            <v>0.16</v>
          </cell>
          <cell r="L571">
            <v>0.14000000000000001</v>
          </cell>
          <cell r="M571">
            <v>0.09</v>
          </cell>
          <cell r="N571">
            <v>7.0000000000000007E-2</v>
          </cell>
          <cell r="O571">
            <v>0.04</v>
          </cell>
        </row>
        <row r="572">
          <cell r="A572" t="str">
            <v>LIVOAK_1_UNIT 1</v>
          </cell>
          <cell r="B572" t="str">
            <v>LIVE OAK LIMITED</v>
          </cell>
          <cell r="C572" t="str">
            <v>Kern</v>
          </cell>
          <cell r="D572">
            <v>49.7</v>
          </cell>
          <cell r="E572">
            <v>49.7</v>
          </cell>
          <cell r="F572">
            <v>49.7</v>
          </cell>
          <cell r="G572">
            <v>49.7</v>
          </cell>
          <cell r="H572">
            <v>49.7</v>
          </cell>
          <cell r="I572">
            <v>49.7</v>
          </cell>
          <cell r="J572">
            <v>49.7</v>
          </cell>
          <cell r="K572">
            <v>49.7</v>
          </cell>
          <cell r="L572">
            <v>49.7</v>
          </cell>
          <cell r="M572">
            <v>49.7</v>
          </cell>
          <cell r="N572">
            <v>49.7</v>
          </cell>
          <cell r="O572">
            <v>49.7</v>
          </cell>
        </row>
        <row r="573">
          <cell r="A573" t="str">
            <v>LMBEPK_2_UNITA1</v>
          </cell>
          <cell r="B573" t="str">
            <v>Lambie Energy Center, Unit #1</v>
          </cell>
          <cell r="C573" t="str">
            <v>Bay Area</v>
          </cell>
          <cell r="D573">
            <v>47.5</v>
          </cell>
          <cell r="E573">
            <v>47.5</v>
          </cell>
          <cell r="F573">
            <v>47.5</v>
          </cell>
          <cell r="G573">
            <v>47.5</v>
          </cell>
          <cell r="H573">
            <v>47.5</v>
          </cell>
          <cell r="I573">
            <v>47.5</v>
          </cell>
          <cell r="J573">
            <v>47.5</v>
          </cell>
          <cell r="K573">
            <v>47.5</v>
          </cell>
          <cell r="L573">
            <v>47.5</v>
          </cell>
          <cell r="M573">
            <v>47.5</v>
          </cell>
          <cell r="N573">
            <v>47.5</v>
          </cell>
          <cell r="O573">
            <v>47.5</v>
          </cell>
        </row>
        <row r="574">
          <cell r="A574" t="str">
            <v>LMBEPK_2_UNITA2</v>
          </cell>
          <cell r="B574" t="str">
            <v>Creed Energy Center, Unit #1</v>
          </cell>
          <cell r="C574" t="str">
            <v>Bay Area</v>
          </cell>
          <cell r="D574">
            <v>47.6</v>
          </cell>
          <cell r="E574">
            <v>47.6</v>
          </cell>
          <cell r="F574">
            <v>47.6</v>
          </cell>
          <cell r="G574">
            <v>47.6</v>
          </cell>
          <cell r="H574">
            <v>47.6</v>
          </cell>
          <cell r="I574">
            <v>47.6</v>
          </cell>
          <cell r="J574">
            <v>47.6</v>
          </cell>
          <cell r="K574">
            <v>47.6</v>
          </cell>
          <cell r="L574">
            <v>47.6</v>
          </cell>
          <cell r="M574">
            <v>47.6</v>
          </cell>
          <cell r="N574">
            <v>47.6</v>
          </cell>
          <cell r="O574">
            <v>47.6</v>
          </cell>
        </row>
        <row r="575">
          <cell r="A575" t="str">
            <v>LMBEPK_2_UNITA3</v>
          </cell>
          <cell r="B575" t="str">
            <v>Goose Haven Energy Center, Unit #1</v>
          </cell>
          <cell r="C575" t="str">
            <v>Bay Area</v>
          </cell>
          <cell r="D575">
            <v>47.75</v>
          </cell>
          <cell r="E575">
            <v>47.75</v>
          </cell>
          <cell r="F575">
            <v>47.75</v>
          </cell>
          <cell r="G575">
            <v>47.75</v>
          </cell>
          <cell r="H575">
            <v>47.75</v>
          </cell>
          <cell r="I575">
            <v>47.75</v>
          </cell>
          <cell r="J575">
            <v>47.75</v>
          </cell>
          <cell r="K575">
            <v>47.75</v>
          </cell>
          <cell r="L575">
            <v>47.75</v>
          </cell>
          <cell r="M575">
            <v>47.75</v>
          </cell>
          <cell r="N575">
            <v>47.75</v>
          </cell>
          <cell r="O575">
            <v>47.75</v>
          </cell>
        </row>
        <row r="576">
          <cell r="A576" t="str">
            <v>LMEC_1_PL1X3</v>
          </cell>
          <cell r="B576" t="str">
            <v>Los Medanos Energy Center AGGREGATE</v>
          </cell>
          <cell r="C576" t="str">
            <v>Bay Area</v>
          </cell>
          <cell r="D576">
            <v>580</v>
          </cell>
          <cell r="E576">
            <v>580</v>
          </cell>
          <cell r="F576">
            <v>580</v>
          </cell>
          <cell r="G576">
            <v>580</v>
          </cell>
          <cell r="H576">
            <v>580</v>
          </cell>
          <cell r="I576">
            <v>580</v>
          </cell>
          <cell r="J576">
            <v>580</v>
          </cell>
          <cell r="K576">
            <v>580</v>
          </cell>
          <cell r="L576">
            <v>580</v>
          </cell>
          <cell r="M576">
            <v>580</v>
          </cell>
          <cell r="N576">
            <v>580</v>
          </cell>
          <cell r="O576">
            <v>580</v>
          </cell>
        </row>
        <row r="577">
          <cell r="A577" t="str">
            <v>LNCSTR_6_CREST</v>
          </cell>
          <cell r="B577" t="str">
            <v>Lanacaster Aggregate Solar Resources</v>
          </cell>
          <cell r="C577" t="str">
            <v>Big Creek-Ventura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</row>
        <row r="578">
          <cell r="A578" t="str">
            <v>LNCSTR_6_SOLAR2</v>
          </cell>
          <cell r="B578" t="str">
            <v>SEPV Sierra NGR</v>
          </cell>
          <cell r="C578" t="str">
            <v>Big Creek-Ventura</v>
          </cell>
          <cell r="D578">
            <v>3.13</v>
          </cell>
          <cell r="E578">
            <v>4.1100000000000003</v>
          </cell>
          <cell r="F578">
            <v>4.26</v>
          </cell>
          <cell r="G578">
            <v>4.28</v>
          </cell>
          <cell r="H578">
            <v>4.3099999999999996</v>
          </cell>
          <cell r="I578">
            <v>4.3899999999999997</v>
          </cell>
          <cell r="J578">
            <v>4.41</v>
          </cell>
          <cell r="K578">
            <v>4.37</v>
          </cell>
          <cell r="L578">
            <v>4.32</v>
          </cell>
          <cell r="M578">
            <v>4.2699999999999996</v>
          </cell>
          <cell r="N578">
            <v>3.58</v>
          </cell>
          <cell r="O578">
            <v>2.57</v>
          </cell>
        </row>
        <row r="579">
          <cell r="A579" t="str">
            <v>LOCKFD_1_BEARCK</v>
          </cell>
          <cell r="B579" t="str">
            <v>Bear Creek Solar</v>
          </cell>
          <cell r="C579" t="str">
            <v>Stockton</v>
          </cell>
          <cell r="D579">
            <v>0.01</v>
          </cell>
          <cell r="E579">
            <v>0.05</v>
          </cell>
          <cell r="F579">
            <v>0.05</v>
          </cell>
          <cell r="G579">
            <v>7.0000000000000007E-2</v>
          </cell>
          <cell r="H579">
            <v>0.1</v>
          </cell>
          <cell r="I579">
            <v>0.2</v>
          </cell>
          <cell r="J579">
            <v>0.22</v>
          </cell>
          <cell r="K579">
            <v>0.19</v>
          </cell>
          <cell r="L579">
            <v>0.17</v>
          </cell>
          <cell r="M579">
            <v>0.11</v>
          </cell>
          <cell r="N579">
            <v>0.09</v>
          </cell>
          <cell r="O579">
            <v>0.05</v>
          </cell>
        </row>
        <row r="580">
          <cell r="A580" t="str">
            <v>LOCKFD_1_KSOLAR</v>
          </cell>
          <cell r="B580" t="str">
            <v>Kettleman Solar</v>
          </cell>
          <cell r="C580" t="str">
            <v>Stockton</v>
          </cell>
          <cell r="D580">
            <v>0</v>
          </cell>
          <cell r="E580">
            <v>0.03</v>
          </cell>
          <cell r="F580">
            <v>0.04</v>
          </cell>
          <cell r="G580">
            <v>0.04</v>
          </cell>
          <cell r="H580">
            <v>0.06</v>
          </cell>
          <cell r="I580">
            <v>0.13</v>
          </cell>
          <cell r="J580">
            <v>0.14000000000000001</v>
          </cell>
          <cell r="K580">
            <v>0.12</v>
          </cell>
          <cell r="L580">
            <v>0.11</v>
          </cell>
          <cell r="M580">
            <v>7.0000000000000007E-2</v>
          </cell>
          <cell r="N580">
            <v>0.06</v>
          </cell>
          <cell r="O580">
            <v>0.04</v>
          </cell>
        </row>
        <row r="581">
          <cell r="A581" t="str">
            <v>LODI25_2_UNIT 1</v>
          </cell>
          <cell r="B581" t="str">
            <v>LODI GAS TURBINE</v>
          </cell>
          <cell r="C581" t="str">
            <v>Stockton</v>
          </cell>
          <cell r="D581">
            <v>23.8</v>
          </cell>
          <cell r="E581">
            <v>23.8</v>
          </cell>
          <cell r="F581">
            <v>23.8</v>
          </cell>
          <cell r="G581">
            <v>23.8</v>
          </cell>
          <cell r="H581">
            <v>23.8</v>
          </cell>
          <cell r="I581">
            <v>23.8</v>
          </cell>
          <cell r="J581">
            <v>23.8</v>
          </cell>
          <cell r="K581">
            <v>23.8</v>
          </cell>
          <cell r="L581">
            <v>23.8</v>
          </cell>
          <cell r="M581">
            <v>23.8</v>
          </cell>
          <cell r="N581">
            <v>23.8</v>
          </cell>
          <cell r="O581">
            <v>23.8</v>
          </cell>
        </row>
        <row r="582">
          <cell r="A582" t="str">
            <v>LODIEC_2_PL1X2</v>
          </cell>
          <cell r="B582" t="str">
            <v>Lodi Energy Center</v>
          </cell>
          <cell r="C582" t="str">
            <v>Sierra</v>
          </cell>
          <cell r="D582">
            <v>302.58</v>
          </cell>
          <cell r="E582">
            <v>302.58</v>
          </cell>
          <cell r="F582">
            <v>302.58</v>
          </cell>
          <cell r="G582">
            <v>302.58</v>
          </cell>
          <cell r="H582">
            <v>302.58</v>
          </cell>
          <cell r="I582">
            <v>302.58</v>
          </cell>
          <cell r="J582">
            <v>302.58</v>
          </cell>
          <cell r="K582">
            <v>302.58</v>
          </cell>
          <cell r="L582">
            <v>302.58</v>
          </cell>
          <cell r="M582">
            <v>302.58</v>
          </cell>
          <cell r="N582">
            <v>302.58</v>
          </cell>
          <cell r="O582">
            <v>302.58</v>
          </cell>
        </row>
        <row r="583">
          <cell r="A583" t="str">
            <v>LOTUS_6_LSFSR1</v>
          </cell>
          <cell r="B583" t="str">
            <v>Lotus Solar Farm</v>
          </cell>
          <cell r="C583" t="str">
            <v>Fresno</v>
          </cell>
          <cell r="D583">
            <v>0.2</v>
          </cell>
          <cell r="E583">
            <v>1.5</v>
          </cell>
          <cell r="F583">
            <v>1.75</v>
          </cell>
          <cell r="G583">
            <v>2.2000000000000002</v>
          </cell>
          <cell r="H583">
            <v>3.2</v>
          </cell>
          <cell r="I583">
            <v>6.55</v>
          </cell>
          <cell r="J583">
            <v>7.2</v>
          </cell>
          <cell r="K583">
            <v>6.2</v>
          </cell>
          <cell r="L583">
            <v>5.55</v>
          </cell>
          <cell r="M583">
            <v>3.7</v>
          </cell>
          <cell r="N583">
            <v>2.85</v>
          </cell>
          <cell r="O583">
            <v>1.75</v>
          </cell>
        </row>
        <row r="584">
          <cell r="A584" t="str">
            <v>LOWGAP_1_SUPHR</v>
          </cell>
          <cell r="B584" t="str">
            <v>Mill &amp; Sulphur Creek Hydro</v>
          </cell>
          <cell r="C584" t="str">
            <v>CAISO System</v>
          </cell>
          <cell r="D584">
            <v>0.42</v>
          </cell>
          <cell r="E584">
            <v>0.44</v>
          </cell>
          <cell r="F584">
            <v>0.42</v>
          </cell>
          <cell r="G584">
            <v>0.28000000000000003</v>
          </cell>
          <cell r="H584">
            <v>0.18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0.05</v>
          </cell>
          <cell r="N584">
            <v>0.04</v>
          </cell>
          <cell r="O584">
            <v>0.09</v>
          </cell>
        </row>
        <row r="585">
          <cell r="A585" t="str">
            <v>LOWGAP_7_QFUNTS</v>
          </cell>
          <cell r="B585" t="str">
            <v>Matthews Dam Hydro</v>
          </cell>
          <cell r="C585" t="str">
            <v>CAISO System</v>
          </cell>
          <cell r="D585">
            <v>0.59</v>
          </cell>
          <cell r="E585">
            <v>1.08</v>
          </cell>
          <cell r="F585">
            <v>0.97</v>
          </cell>
          <cell r="G585">
            <v>0.83</v>
          </cell>
          <cell r="H585">
            <v>0.65</v>
          </cell>
          <cell r="I585">
            <v>0.38</v>
          </cell>
          <cell r="J585">
            <v>0.19</v>
          </cell>
          <cell r="K585">
            <v>0.15</v>
          </cell>
          <cell r="L585">
            <v>0.24</v>
          </cell>
          <cell r="M585">
            <v>0.26</v>
          </cell>
          <cell r="N585">
            <v>0.7</v>
          </cell>
          <cell r="O585">
            <v>0.43</v>
          </cell>
        </row>
        <row r="586">
          <cell r="A586" t="str">
            <v>LTBEAR_1_LB3SR3</v>
          </cell>
          <cell r="B586" t="str">
            <v>Little Bear 3 Solar</v>
          </cell>
          <cell r="C586" t="str">
            <v>Fresno</v>
          </cell>
          <cell r="D586">
            <v>0.08</v>
          </cell>
          <cell r="E586">
            <v>0.6</v>
          </cell>
          <cell r="F586">
            <v>0.7</v>
          </cell>
          <cell r="G586">
            <v>0.88</v>
          </cell>
          <cell r="H586">
            <v>1.28</v>
          </cell>
          <cell r="I586">
            <v>2.62</v>
          </cell>
          <cell r="J586">
            <v>2.88</v>
          </cell>
          <cell r="K586">
            <v>2.48</v>
          </cell>
          <cell r="L586">
            <v>2.2200000000000002</v>
          </cell>
          <cell r="M586">
            <v>1.48</v>
          </cell>
          <cell r="N586">
            <v>1.1399999999999999</v>
          </cell>
          <cell r="O586">
            <v>0.7</v>
          </cell>
        </row>
        <row r="587">
          <cell r="A587" t="str">
            <v>LTBEAR_1_LB4SR4</v>
          </cell>
          <cell r="B587" t="str">
            <v>Little Bear 4</v>
          </cell>
          <cell r="C587" t="str">
            <v>Fresno</v>
          </cell>
          <cell r="D587">
            <v>0.2</v>
          </cell>
          <cell r="E587">
            <v>1.5</v>
          </cell>
          <cell r="F587">
            <v>1.75</v>
          </cell>
          <cell r="G587">
            <v>2.2000000000000002</v>
          </cell>
          <cell r="H587">
            <v>3.2</v>
          </cell>
          <cell r="I587">
            <v>6.55</v>
          </cell>
          <cell r="J587">
            <v>7.2</v>
          </cell>
          <cell r="K587">
            <v>6.2</v>
          </cell>
          <cell r="L587">
            <v>5.55</v>
          </cell>
          <cell r="M587">
            <v>3.7</v>
          </cell>
          <cell r="N587">
            <v>2.85</v>
          </cell>
          <cell r="O587">
            <v>1.75</v>
          </cell>
        </row>
        <row r="588">
          <cell r="A588" t="str">
            <v>LTBEAR_1_LB4SR5</v>
          </cell>
          <cell r="B588" t="str">
            <v>Little Bear 4 Solar 5</v>
          </cell>
          <cell r="C588" t="str">
            <v>Fresno</v>
          </cell>
          <cell r="D588">
            <v>0.2</v>
          </cell>
          <cell r="E588">
            <v>1.5</v>
          </cell>
          <cell r="F588">
            <v>1.75</v>
          </cell>
          <cell r="G588">
            <v>2.2000000000000002</v>
          </cell>
          <cell r="H588">
            <v>3.2</v>
          </cell>
          <cell r="I588">
            <v>6.55</v>
          </cell>
          <cell r="J588">
            <v>7.2</v>
          </cell>
          <cell r="K588">
            <v>6.2</v>
          </cell>
          <cell r="L588">
            <v>5.55</v>
          </cell>
          <cell r="M588">
            <v>3.7</v>
          </cell>
          <cell r="N588">
            <v>2.85</v>
          </cell>
          <cell r="O588">
            <v>1.75</v>
          </cell>
        </row>
        <row r="589">
          <cell r="A589" t="str">
            <v>LTBERA_1_LB1SR1</v>
          </cell>
          <cell r="B589" t="str">
            <v>Little Bear Solar 1</v>
          </cell>
          <cell r="C589" t="str">
            <v>Fresno</v>
          </cell>
          <cell r="D589">
            <v>0.16</v>
          </cell>
          <cell r="E589">
            <v>1.2</v>
          </cell>
          <cell r="F589">
            <v>1.4</v>
          </cell>
          <cell r="G589">
            <v>1.76</v>
          </cell>
          <cell r="H589">
            <v>2.56</v>
          </cell>
          <cell r="I589">
            <v>5.24</v>
          </cell>
          <cell r="J589">
            <v>5.76</v>
          </cell>
          <cell r="K589">
            <v>4.96</v>
          </cell>
          <cell r="L589">
            <v>4.4400000000000004</v>
          </cell>
          <cell r="M589">
            <v>2.96</v>
          </cell>
          <cell r="N589">
            <v>2.2799999999999998</v>
          </cell>
          <cell r="O589">
            <v>1.4</v>
          </cell>
        </row>
        <row r="590">
          <cell r="A590" t="str">
            <v>MAGUND_1_BKISR1</v>
          </cell>
          <cell r="B590" t="str">
            <v>Bakersfield Industrial 1</v>
          </cell>
          <cell r="C590" t="str">
            <v>Kern</v>
          </cell>
          <cell r="D590">
            <v>0</v>
          </cell>
          <cell r="E590">
            <v>0.03</v>
          </cell>
          <cell r="F590">
            <v>0.04</v>
          </cell>
          <cell r="G590">
            <v>0.04</v>
          </cell>
          <cell r="H590">
            <v>0.06</v>
          </cell>
          <cell r="I590">
            <v>0.13</v>
          </cell>
          <cell r="J590">
            <v>0.14000000000000001</v>
          </cell>
          <cell r="K590">
            <v>0.12</v>
          </cell>
          <cell r="L590">
            <v>0.11</v>
          </cell>
          <cell r="M590">
            <v>7.0000000000000007E-2</v>
          </cell>
          <cell r="N590">
            <v>0.06</v>
          </cell>
          <cell r="O590">
            <v>0.04</v>
          </cell>
        </row>
        <row r="591">
          <cell r="A591" t="str">
            <v>MAGUND_1_BKSSR2</v>
          </cell>
          <cell r="B591" t="str">
            <v>Bakersfield Solar 1</v>
          </cell>
          <cell r="C591" t="str">
            <v>Kern</v>
          </cell>
          <cell r="D591">
            <v>0.02</v>
          </cell>
          <cell r="E591">
            <v>0.16</v>
          </cell>
          <cell r="F591">
            <v>0.18</v>
          </cell>
          <cell r="G591">
            <v>0.23</v>
          </cell>
          <cell r="H591">
            <v>0.34</v>
          </cell>
          <cell r="I591">
            <v>0.69</v>
          </cell>
          <cell r="J591">
            <v>0.76</v>
          </cell>
          <cell r="K591">
            <v>0.65</v>
          </cell>
          <cell r="L591">
            <v>0.57999999999999996</v>
          </cell>
          <cell r="M591">
            <v>0.39</v>
          </cell>
          <cell r="N591">
            <v>0.3</v>
          </cell>
          <cell r="O591">
            <v>0.18</v>
          </cell>
        </row>
        <row r="592">
          <cell r="A592" t="str">
            <v>MALAGA_1_PL1X2</v>
          </cell>
          <cell r="B592" t="str">
            <v>Malaga Power Aggregate</v>
          </cell>
          <cell r="C592" t="str">
            <v>Fresno</v>
          </cell>
          <cell r="D592">
            <v>96</v>
          </cell>
          <cell r="E592">
            <v>96</v>
          </cell>
          <cell r="F592">
            <v>96</v>
          </cell>
          <cell r="G592">
            <v>96</v>
          </cell>
          <cell r="H592">
            <v>96</v>
          </cell>
          <cell r="I592">
            <v>96</v>
          </cell>
          <cell r="J592">
            <v>96</v>
          </cell>
          <cell r="K592">
            <v>96</v>
          </cell>
          <cell r="L592">
            <v>96</v>
          </cell>
          <cell r="M592">
            <v>96</v>
          </cell>
          <cell r="N592">
            <v>96</v>
          </cell>
          <cell r="O592">
            <v>96</v>
          </cell>
        </row>
        <row r="593">
          <cell r="A593" t="str">
            <v>MALCHQ_7_UNIT 1</v>
          </cell>
          <cell r="B593" t="str">
            <v>MALACHA HYDRO L.P.</v>
          </cell>
          <cell r="C593" t="str">
            <v>CAISO System</v>
          </cell>
          <cell r="D593">
            <v>3.87</v>
          </cell>
          <cell r="E593">
            <v>17.11</v>
          </cell>
          <cell r="F593">
            <v>12.79</v>
          </cell>
          <cell r="G593">
            <v>14.25</v>
          </cell>
          <cell r="H593">
            <v>7.95</v>
          </cell>
          <cell r="I593">
            <v>5.3</v>
          </cell>
          <cell r="J593">
            <v>2.13</v>
          </cell>
          <cell r="K593">
            <v>0.14000000000000001</v>
          </cell>
          <cell r="L593">
            <v>0</v>
          </cell>
          <cell r="M593">
            <v>0.26</v>
          </cell>
          <cell r="N593">
            <v>0.67</v>
          </cell>
          <cell r="O593">
            <v>0.99</v>
          </cell>
        </row>
        <row r="594">
          <cell r="A594" t="str">
            <v>MANTEC_1_ML1SR1</v>
          </cell>
          <cell r="B594" t="str">
            <v>Manteca  Land 1</v>
          </cell>
          <cell r="C594" t="str">
            <v>Stockton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</row>
        <row r="595">
          <cell r="A595" t="str">
            <v>MANZNA_2_WIND</v>
          </cell>
          <cell r="B595" t="str">
            <v>Manzana Wind</v>
          </cell>
          <cell r="C595" t="str">
            <v>CAISO System</v>
          </cell>
          <cell r="D595">
            <v>33.396300863014595</v>
          </cell>
          <cell r="E595">
            <v>35.51927915234976</v>
          </cell>
          <cell r="F595">
            <v>31.209261983327583</v>
          </cell>
          <cell r="G595">
            <v>29.901087337672575</v>
          </cell>
          <cell r="H595">
            <v>31.795052615809713</v>
          </cell>
          <cell r="I595">
            <v>29.143923110503678</v>
          </cell>
          <cell r="J595">
            <v>27.077125875759663</v>
          </cell>
          <cell r="K595">
            <v>20.574358094653988</v>
          </cell>
          <cell r="L595">
            <v>21.253893913666356</v>
          </cell>
          <cell r="M595">
            <v>19.717000960496904</v>
          </cell>
          <cell r="N595">
            <v>26.572272505109765</v>
          </cell>
          <cell r="O595">
            <v>32.187862613702954</v>
          </cell>
        </row>
        <row r="596">
          <cell r="A596" t="str">
            <v>MARCPW_6_SOLAR1</v>
          </cell>
          <cell r="B596" t="str">
            <v>Maricopa West Solar PV</v>
          </cell>
          <cell r="C596" t="str">
            <v>CAISO System</v>
          </cell>
          <cell r="D596">
            <v>0.08</v>
          </cell>
          <cell r="E596">
            <v>0.6</v>
          </cell>
          <cell r="F596">
            <v>0.7</v>
          </cell>
          <cell r="G596">
            <v>0.88</v>
          </cell>
          <cell r="H596">
            <v>1.28</v>
          </cell>
          <cell r="I596">
            <v>2.62</v>
          </cell>
          <cell r="J596">
            <v>2.88</v>
          </cell>
          <cell r="K596">
            <v>2.48</v>
          </cell>
          <cell r="L596">
            <v>2.2200000000000002</v>
          </cell>
          <cell r="M596">
            <v>1.48</v>
          </cell>
          <cell r="N596">
            <v>1.1399999999999999</v>
          </cell>
          <cell r="O596">
            <v>0.7</v>
          </cell>
        </row>
        <row r="597">
          <cell r="A597" t="str">
            <v>MARTIN_1_SUNSET</v>
          </cell>
          <cell r="B597" t="str">
            <v>Sunset Reservoir - North Basin</v>
          </cell>
          <cell r="C597" t="str">
            <v>Bay Area</v>
          </cell>
          <cell r="D597">
            <v>0.02</v>
          </cell>
          <cell r="E597">
            <v>0.14000000000000001</v>
          </cell>
          <cell r="F597">
            <v>0.16</v>
          </cell>
          <cell r="G597">
            <v>0.2</v>
          </cell>
          <cell r="H597">
            <v>0.28999999999999998</v>
          </cell>
          <cell r="I597">
            <v>0.59</v>
          </cell>
          <cell r="J597">
            <v>0.65</v>
          </cell>
          <cell r="K597">
            <v>0.56000000000000005</v>
          </cell>
          <cell r="L597">
            <v>0.5</v>
          </cell>
          <cell r="M597">
            <v>0.33</v>
          </cell>
          <cell r="N597">
            <v>0.26</v>
          </cell>
          <cell r="O597">
            <v>0.16</v>
          </cell>
        </row>
        <row r="598">
          <cell r="A598" t="str">
            <v>MCARTH_6_FRIVRB</v>
          </cell>
          <cell r="B598" t="str">
            <v>Fall River Mills Project B</v>
          </cell>
          <cell r="C598" t="str">
            <v>CAISO System</v>
          </cell>
          <cell r="D598">
            <v>0.01</v>
          </cell>
          <cell r="E598">
            <v>0.05</v>
          </cell>
          <cell r="F598">
            <v>0.05</v>
          </cell>
          <cell r="G598">
            <v>7.0000000000000007E-2</v>
          </cell>
          <cell r="H598">
            <v>0.1</v>
          </cell>
          <cell r="I598">
            <v>0.2</v>
          </cell>
          <cell r="J598">
            <v>0.22</v>
          </cell>
          <cell r="K598">
            <v>0.19</v>
          </cell>
          <cell r="L598">
            <v>0.17</v>
          </cell>
          <cell r="M598">
            <v>0.11</v>
          </cell>
          <cell r="N598">
            <v>0.09</v>
          </cell>
          <cell r="O598">
            <v>0.05</v>
          </cell>
        </row>
        <row r="599">
          <cell r="A599" t="str">
            <v>MCCALL_1_QF</v>
          </cell>
          <cell r="B599" t="str">
            <v>Fish Water</v>
          </cell>
          <cell r="C599" t="str">
            <v>Fresno</v>
          </cell>
          <cell r="D599">
            <v>0.35</v>
          </cell>
          <cell r="E599">
            <v>0.45</v>
          </cell>
          <cell r="F599">
            <v>0.36</v>
          </cell>
          <cell r="G599">
            <v>0.28000000000000003</v>
          </cell>
          <cell r="H599">
            <v>0.36</v>
          </cell>
          <cell r="I599">
            <v>0.33</v>
          </cell>
          <cell r="J599">
            <v>0.32</v>
          </cell>
          <cell r="K599">
            <v>0.24</v>
          </cell>
          <cell r="L599">
            <v>0.36</v>
          </cell>
          <cell r="M599">
            <v>0.45</v>
          </cell>
          <cell r="N599">
            <v>0.35</v>
          </cell>
          <cell r="O599">
            <v>0.2</v>
          </cell>
        </row>
        <row r="600">
          <cell r="A600" t="str">
            <v>MCSWAN_6_UNITS</v>
          </cell>
          <cell r="B600" t="str">
            <v>MC SWAIN HYDRO</v>
          </cell>
          <cell r="C600" t="str">
            <v>Fresno</v>
          </cell>
          <cell r="D600">
            <v>0</v>
          </cell>
          <cell r="E600">
            <v>0</v>
          </cell>
          <cell r="F600">
            <v>0</v>
          </cell>
          <cell r="G600">
            <v>3.04</v>
          </cell>
          <cell r="H600">
            <v>4.08</v>
          </cell>
          <cell r="I600">
            <v>4.5599999999999996</v>
          </cell>
          <cell r="J600">
            <v>4.96</v>
          </cell>
          <cell r="K600">
            <v>3.8</v>
          </cell>
          <cell r="L600">
            <v>2.78</v>
          </cell>
          <cell r="M600">
            <v>1.96</v>
          </cell>
          <cell r="N600">
            <v>0</v>
          </cell>
          <cell r="O600">
            <v>0</v>
          </cell>
        </row>
        <row r="601">
          <cell r="A601" t="str">
            <v>MDFKRL_2_PROJCT</v>
          </cell>
          <cell r="B601" t="str">
            <v>MIDDLE FORK AND RALSTON PSP</v>
          </cell>
          <cell r="C601" t="str">
            <v>Sierra</v>
          </cell>
          <cell r="D601">
            <v>209</v>
          </cell>
          <cell r="E601">
            <v>190.2</v>
          </cell>
          <cell r="F601">
            <v>190</v>
          </cell>
          <cell r="G601">
            <v>190</v>
          </cell>
          <cell r="H601">
            <v>210</v>
          </cell>
          <cell r="I601">
            <v>209.6</v>
          </cell>
          <cell r="J601">
            <v>209.6</v>
          </cell>
          <cell r="K601">
            <v>208.8</v>
          </cell>
          <cell r="L601">
            <v>207.8</v>
          </cell>
          <cell r="M601">
            <v>0</v>
          </cell>
          <cell r="N601">
            <v>162.4</v>
          </cell>
          <cell r="O601">
            <v>208.4</v>
          </cell>
        </row>
        <row r="602">
          <cell r="A602" t="str">
            <v>MENBIO_6_RENEW1</v>
          </cell>
          <cell r="B602" t="str">
            <v>CalRENEW - 1(A)</v>
          </cell>
          <cell r="C602" t="str">
            <v>Fresno</v>
          </cell>
          <cell r="D602">
            <v>0.02</v>
          </cell>
          <cell r="E602">
            <v>0.15</v>
          </cell>
          <cell r="F602">
            <v>0.18</v>
          </cell>
          <cell r="G602">
            <v>0.22</v>
          </cell>
          <cell r="H602">
            <v>0.32</v>
          </cell>
          <cell r="I602">
            <v>0.66</v>
          </cell>
          <cell r="J602">
            <v>0.72</v>
          </cell>
          <cell r="K602">
            <v>0.62</v>
          </cell>
          <cell r="L602">
            <v>0.56000000000000005</v>
          </cell>
          <cell r="M602">
            <v>0.37</v>
          </cell>
          <cell r="N602">
            <v>0.28999999999999998</v>
          </cell>
          <cell r="O602">
            <v>0.18</v>
          </cell>
        </row>
        <row r="603">
          <cell r="A603" t="str">
            <v>MERCED_1_SOLAR1</v>
          </cell>
          <cell r="B603" t="str">
            <v>Mission Solar</v>
          </cell>
          <cell r="C603" t="str">
            <v>Fresno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</row>
        <row r="604">
          <cell r="A604" t="str">
            <v>MERCED_1_SOLAR2</v>
          </cell>
          <cell r="B604" t="str">
            <v>Merced Solar</v>
          </cell>
          <cell r="C604" t="str">
            <v>Fresno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</row>
        <row r="605">
          <cell r="A605" t="str">
            <v>MERCFL_6_UNIT</v>
          </cell>
          <cell r="B605" t="str">
            <v>Merced Falls Powerhouse</v>
          </cell>
          <cell r="C605" t="str">
            <v>Fresno</v>
          </cell>
          <cell r="D605">
            <v>0</v>
          </cell>
          <cell r="E605">
            <v>0</v>
          </cell>
          <cell r="F605">
            <v>0</v>
          </cell>
          <cell r="G605">
            <v>0.8</v>
          </cell>
          <cell r="H605">
            <v>1.28</v>
          </cell>
          <cell r="I605">
            <v>2</v>
          </cell>
          <cell r="J605">
            <v>2</v>
          </cell>
          <cell r="K605">
            <v>1.68</v>
          </cell>
          <cell r="L605">
            <v>1.2</v>
          </cell>
          <cell r="M605">
            <v>0</v>
          </cell>
          <cell r="N605">
            <v>0</v>
          </cell>
          <cell r="O605">
            <v>0</v>
          </cell>
        </row>
        <row r="606">
          <cell r="A606" t="str">
            <v>MESAP_1_QF</v>
          </cell>
          <cell r="B606" t="str">
            <v>SMALL QF AGGREGATION - SAN LUIS OBISPO</v>
          </cell>
          <cell r="C606" t="str">
            <v>CAISO System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7">
          <cell r="A607" t="str">
            <v>METEC_2_PL1X3</v>
          </cell>
          <cell r="B607" t="str">
            <v>Metcalf Energy Center</v>
          </cell>
          <cell r="C607" t="str">
            <v>Bay Area</v>
          </cell>
          <cell r="D607">
            <v>593.16</v>
          </cell>
          <cell r="E607">
            <v>593.16</v>
          </cell>
          <cell r="F607">
            <v>593.16</v>
          </cell>
          <cell r="G607">
            <v>593.16</v>
          </cell>
          <cell r="H607">
            <v>597.04999999999995</v>
          </cell>
          <cell r="I607">
            <v>597.04999999999995</v>
          </cell>
          <cell r="J607">
            <v>597.04999999999995</v>
          </cell>
          <cell r="K607">
            <v>597.04999999999995</v>
          </cell>
          <cell r="L607">
            <v>597.04999999999995</v>
          </cell>
          <cell r="M607">
            <v>597.04999999999995</v>
          </cell>
          <cell r="N607">
            <v>597.04999999999995</v>
          </cell>
          <cell r="O607">
            <v>597.04999999999995</v>
          </cell>
        </row>
        <row r="608">
          <cell r="A608" t="str">
            <v>MIDWD_2_WIND2</v>
          </cell>
          <cell r="B608" t="str">
            <v>Coram Energy</v>
          </cell>
          <cell r="C608" t="str">
            <v>CAISO System</v>
          </cell>
          <cell r="D608">
            <v>0.53010001369864435</v>
          </cell>
          <cell r="E608">
            <v>0.56379808178332946</v>
          </cell>
          <cell r="F608">
            <v>0.49538511084646952</v>
          </cell>
          <cell r="G608">
            <v>0.4746204339313107</v>
          </cell>
          <cell r="H608">
            <v>0.5046833748541224</v>
          </cell>
          <cell r="I608">
            <v>0.46260195413497901</v>
          </cell>
          <cell r="J608">
            <v>0.42979564882158194</v>
          </cell>
          <cell r="K608">
            <v>0.32657711261355538</v>
          </cell>
          <cell r="L608">
            <v>0.33736339545502153</v>
          </cell>
          <cell r="M608">
            <v>0.31296826921423659</v>
          </cell>
          <cell r="N608">
            <v>0.42178210325571053</v>
          </cell>
          <cell r="O608">
            <v>0.5109184541857611</v>
          </cell>
        </row>
        <row r="609">
          <cell r="A609" t="str">
            <v>MIDWD_7_CORAMB</v>
          </cell>
          <cell r="B609" t="str">
            <v>CELLC 7.5 MW Tehachapi Project</v>
          </cell>
          <cell r="C609" t="str">
            <v>CAISO System</v>
          </cell>
          <cell r="D609">
            <v>1.3252500342466109</v>
          </cell>
          <cell r="E609">
            <v>1.4094952044583238</v>
          </cell>
          <cell r="F609">
            <v>1.2384627771161738</v>
          </cell>
          <cell r="G609">
            <v>1.1865510848282768</v>
          </cell>
          <cell r="H609">
            <v>1.261708437135306</v>
          </cell>
          <cell r="I609">
            <v>1.1565048853374476</v>
          </cell>
          <cell r="J609">
            <v>1.074489122053955</v>
          </cell>
          <cell r="K609">
            <v>0.81644278153388838</v>
          </cell>
          <cell r="L609">
            <v>0.8434084886375538</v>
          </cell>
          <cell r="M609">
            <v>0.78242067303559149</v>
          </cell>
          <cell r="N609">
            <v>1.0544552581392763</v>
          </cell>
          <cell r="O609">
            <v>1.2772961354644028</v>
          </cell>
        </row>
        <row r="610">
          <cell r="A610" t="str">
            <v>MIRLOM_2_CORONA</v>
          </cell>
          <cell r="B610" t="str">
            <v>MWD Corona Hydroelectric Recovery Plant</v>
          </cell>
          <cell r="C610" t="str">
            <v>LA Basin</v>
          </cell>
          <cell r="D610">
            <v>0.74</v>
          </cell>
          <cell r="E610">
            <v>0.54</v>
          </cell>
          <cell r="F610">
            <v>0.22</v>
          </cell>
          <cell r="G610">
            <v>0.25</v>
          </cell>
          <cell r="H610">
            <v>1.1299999999999999</v>
          </cell>
          <cell r="I610">
            <v>1.33</v>
          </cell>
          <cell r="J610">
            <v>0.33</v>
          </cell>
          <cell r="K610">
            <v>0.64</v>
          </cell>
          <cell r="L610">
            <v>1.18</v>
          </cell>
          <cell r="M610">
            <v>1.42</v>
          </cell>
          <cell r="N610">
            <v>0.87</v>
          </cell>
          <cell r="O610">
            <v>1.24</v>
          </cell>
        </row>
        <row r="611">
          <cell r="A611" t="str">
            <v>MIRLOM_2_CREST</v>
          </cell>
          <cell r="B611" t="str">
            <v>Temescal Canyon RV</v>
          </cell>
          <cell r="C611" t="str">
            <v>LA Basin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</row>
        <row r="612">
          <cell r="A612" t="str">
            <v>MIRLOM_2_LNDFL</v>
          </cell>
          <cell r="B612" t="str">
            <v>Milliken Landfill Solar</v>
          </cell>
          <cell r="C612" t="str">
            <v>LA Basin</v>
          </cell>
          <cell r="D612">
            <v>0.01</v>
          </cell>
          <cell r="E612">
            <v>0.09</v>
          </cell>
          <cell r="F612">
            <v>0.11</v>
          </cell>
          <cell r="G612">
            <v>0.13</v>
          </cell>
          <cell r="H612">
            <v>0.19</v>
          </cell>
          <cell r="I612">
            <v>0.39</v>
          </cell>
          <cell r="J612">
            <v>0.43</v>
          </cell>
          <cell r="K612">
            <v>0.37</v>
          </cell>
          <cell r="L612">
            <v>0.33</v>
          </cell>
          <cell r="M612">
            <v>0.22</v>
          </cell>
          <cell r="N612">
            <v>0.17</v>
          </cell>
          <cell r="O612">
            <v>0.11</v>
          </cell>
        </row>
        <row r="613">
          <cell r="A613" t="str">
            <v>MIRLOM_2_MLBBTA</v>
          </cell>
          <cell r="B613" t="str">
            <v>Mira Loma BESS A</v>
          </cell>
          <cell r="C613" t="str">
            <v>LA Basin</v>
          </cell>
          <cell r="D613">
            <v>10</v>
          </cell>
          <cell r="E613">
            <v>10</v>
          </cell>
          <cell r="F613">
            <v>10</v>
          </cell>
          <cell r="G613">
            <v>10</v>
          </cell>
          <cell r="H613">
            <v>10</v>
          </cell>
          <cell r="I613">
            <v>10</v>
          </cell>
          <cell r="J613">
            <v>10</v>
          </cell>
          <cell r="K613">
            <v>10</v>
          </cell>
          <cell r="L613">
            <v>10</v>
          </cell>
          <cell r="M613">
            <v>10</v>
          </cell>
          <cell r="N613">
            <v>10</v>
          </cell>
          <cell r="O613">
            <v>10</v>
          </cell>
        </row>
        <row r="614">
          <cell r="A614" t="str">
            <v>MIRLOM_2_MLBBTB</v>
          </cell>
          <cell r="B614" t="str">
            <v>Mira Loma BESS B</v>
          </cell>
          <cell r="C614" t="str">
            <v>LA Basin</v>
          </cell>
          <cell r="D614">
            <v>10</v>
          </cell>
          <cell r="E614">
            <v>10</v>
          </cell>
          <cell r="F614">
            <v>10</v>
          </cell>
          <cell r="G614">
            <v>10</v>
          </cell>
          <cell r="H614">
            <v>10</v>
          </cell>
          <cell r="I614">
            <v>10</v>
          </cell>
          <cell r="J614">
            <v>10</v>
          </cell>
          <cell r="K614">
            <v>10</v>
          </cell>
          <cell r="L614">
            <v>10</v>
          </cell>
          <cell r="M614">
            <v>10</v>
          </cell>
          <cell r="N614">
            <v>10</v>
          </cell>
          <cell r="O614">
            <v>10</v>
          </cell>
        </row>
        <row r="615">
          <cell r="A615" t="str">
            <v>MIRLOM_2_ONTARO</v>
          </cell>
          <cell r="B615" t="str">
            <v>Ontario RT Solar</v>
          </cell>
          <cell r="C615" t="str">
            <v>LA Basin</v>
          </cell>
          <cell r="D615">
            <v>0.02</v>
          </cell>
          <cell r="E615">
            <v>0.17</v>
          </cell>
          <cell r="F615">
            <v>0.19</v>
          </cell>
          <cell r="G615">
            <v>0.24</v>
          </cell>
          <cell r="H615">
            <v>0.35</v>
          </cell>
          <cell r="I615">
            <v>0.72</v>
          </cell>
          <cell r="J615">
            <v>0.79</v>
          </cell>
          <cell r="K615">
            <v>0.68</v>
          </cell>
          <cell r="L615">
            <v>0.61</v>
          </cell>
          <cell r="M615">
            <v>0.41</v>
          </cell>
          <cell r="N615">
            <v>0.31</v>
          </cell>
          <cell r="O615">
            <v>0.19</v>
          </cell>
        </row>
        <row r="616">
          <cell r="A616" t="str">
            <v>MIRLOM_2_RTS032</v>
          </cell>
          <cell r="B616" t="str">
            <v>SPVP032</v>
          </cell>
          <cell r="C616" t="str">
            <v>LA Basin</v>
          </cell>
          <cell r="D616">
            <v>0.01</v>
          </cell>
          <cell r="E616">
            <v>0.05</v>
          </cell>
          <cell r="F616">
            <v>0.05</v>
          </cell>
          <cell r="G616">
            <v>7.0000000000000007E-2</v>
          </cell>
          <cell r="H616">
            <v>0.1</v>
          </cell>
          <cell r="I616">
            <v>0.2</v>
          </cell>
          <cell r="J616">
            <v>0.22</v>
          </cell>
          <cell r="K616">
            <v>0.19</v>
          </cell>
          <cell r="L616">
            <v>0.17</v>
          </cell>
          <cell r="M616">
            <v>0.11</v>
          </cell>
          <cell r="N616">
            <v>0.09</v>
          </cell>
          <cell r="O616">
            <v>0.05</v>
          </cell>
        </row>
        <row r="617">
          <cell r="A617" t="str">
            <v>MIRLOM_2_RTS033</v>
          </cell>
          <cell r="B617" t="str">
            <v>SPVP033</v>
          </cell>
          <cell r="C617" t="str">
            <v>LA Basin</v>
          </cell>
          <cell r="D617">
            <v>0</v>
          </cell>
          <cell r="E617">
            <v>0.03</v>
          </cell>
          <cell r="F617">
            <v>0.04</v>
          </cell>
          <cell r="G617">
            <v>0.04</v>
          </cell>
          <cell r="H617">
            <v>0.06</v>
          </cell>
          <cell r="I617">
            <v>0.13</v>
          </cell>
          <cell r="J617">
            <v>0.14000000000000001</v>
          </cell>
          <cell r="K617">
            <v>0.12</v>
          </cell>
          <cell r="L617">
            <v>0.11</v>
          </cell>
          <cell r="M617">
            <v>7.0000000000000007E-2</v>
          </cell>
          <cell r="N617">
            <v>0.06</v>
          </cell>
          <cell r="O617">
            <v>0.04</v>
          </cell>
        </row>
        <row r="618">
          <cell r="A618" t="str">
            <v>MIRLOM_2_TEMESC</v>
          </cell>
          <cell r="B618" t="str">
            <v>MWD Temescal Hydroelectric Recovery Plan</v>
          </cell>
          <cell r="C618" t="str">
            <v>LA Basin</v>
          </cell>
          <cell r="D618">
            <v>1.18</v>
          </cell>
          <cell r="E618">
            <v>0.69</v>
          </cell>
          <cell r="F618">
            <v>0.28999999999999998</v>
          </cell>
          <cell r="G618">
            <v>0.91</v>
          </cell>
          <cell r="H618">
            <v>0.89</v>
          </cell>
          <cell r="I618">
            <v>0.82</v>
          </cell>
          <cell r="J618">
            <v>0.06</v>
          </cell>
          <cell r="K618">
            <v>0.77</v>
          </cell>
          <cell r="L618">
            <v>0.56000000000000005</v>
          </cell>
          <cell r="M618">
            <v>0.73</v>
          </cell>
          <cell r="N618">
            <v>0.85</v>
          </cell>
          <cell r="O618">
            <v>1.43</v>
          </cell>
        </row>
        <row r="619">
          <cell r="A619" t="str">
            <v>MIRLOM_6_PEAKER</v>
          </cell>
          <cell r="B619" t="str">
            <v>Mira Loma Peaker</v>
          </cell>
          <cell r="C619" t="str">
            <v>LA Basin</v>
          </cell>
          <cell r="D619">
            <v>46</v>
          </cell>
          <cell r="E619">
            <v>46</v>
          </cell>
          <cell r="F619">
            <v>46</v>
          </cell>
          <cell r="G619">
            <v>46</v>
          </cell>
          <cell r="H619">
            <v>46</v>
          </cell>
          <cell r="I619">
            <v>46</v>
          </cell>
          <cell r="J619">
            <v>46</v>
          </cell>
          <cell r="K619">
            <v>46</v>
          </cell>
          <cell r="L619">
            <v>46</v>
          </cell>
          <cell r="M619">
            <v>46</v>
          </cell>
          <cell r="N619">
            <v>46</v>
          </cell>
          <cell r="O619">
            <v>46</v>
          </cell>
        </row>
        <row r="620">
          <cell r="A620" t="str">
            <v>MIRLOM_7_MWDLKM</v>
          </cell>
          <cell r="B620" t="str">
            <v>Lake Mathews Hydroelectric Recovery Plan</v>
          </cell>
          <cell r="C620" t="str">
            <v>LA Basin</v>
          </cell>
          <cell r="D620">
            <v>0</v>
          </cell>
          <cell r="E620">
            <v>0</v>
          </cell>
          <cell r="F620">
            <v>0</v>
          </cell>
          <cell r="G620">
            <v>2.4</v>
          </cell>
          <cell r="H620">
            <v>3</v>
          </cell>
          <cell r="I620">
            <v>3.8</v>
          </cell>
          <cell r="J620">
            <v>4</v>
          </cell>
          <cell r="K620">
            <v>3.9</v>
          </cell>
          <cell r="L620">
            <v>3.7</v>
          </cell>
          <cell r="M620">
            <v>3.4</v>
          </cell>
          <cell r="N620">
            <v>3</v>
          </cell>
          <cell r="O620">
            <v>2.8</v>
          </cell>
        </row>
        <row r="621">
          <cell r="A621" t="str">
            <v>MISSIX_1_QF</v>
          </cell>
          <cell r="B621" t="str">
            <v>SMALL QF AGGREGATION - SAB FRABCUSCI</v>
          </cell>
          <cell r="C621" t="str">
            <v>Bay Area</v>
          </cell>
          <cell r="D621">
            <v>0.01</v>
          </cell>
          <cell r="E621">
            <v>0.01</v>
          </cell>
          <cell r="F621">
            <v>0.01</v>
          </cell>
          <cell r="G621">
            <v>0.01</v>
          </cell>
          <cell r="H621">
            <v>0.01</v>
          </cell>
          <cell r="I621">
            <v>0.01</v>
          </cell>
          <cell r="J621">
            <v>0.01</v>
          </cell>
          <cell r="K621">
            <v>0.01</v>
          </cell>
          <cell r="L621">
            <v>0.01</v>
          </cell>
          <cell r="M621">
            <v>0.01</v>
          </cell>
          <cell r="N621">
            <v>0.01</v>
          </cell>
          <cell r="O621">
            <v>0.01</v>
          </cell>
        </row>
        <row r="622">
          <cell r="A622" t="str">
            <v>MKTRCK_1_UNIT 1</v>
          </cell>
          <cell r="B622" t="str">
            <v>MCKITTRICK LIMITED</v>
          </cell>
          <cell r="C622" t="str">
            <v>CAISO System</v>
          </cell>
          <cell r="D622">
            <v>47.49</v>
          </cell>
          <cell r="E622">
            <v>47.49</v>
          </cell>
          <cell r="F622">
            <v>47.49</v>
          </cell>
          <cell r="G622">
            <v>47.49</v>
          </cell>
          <cell r="H622">
            <v>47.49</v>
          </cell>
          <cell r="I622">
            <v>47.49</v>
          </cell>
          <cell r="J622">
            <v>47.49</v>
          </cell>
          <cell r="K622">
            <v>47.49</v>
          </cell>
          <cell r="L622">
            <v>47.49</v>
          </cell>
          <cell r="M622">
            <v>47.49</v>
          </cell>
          <cell r="N622">
            <v>47.49</v>
          </cell>
          <cell r="O622">
            <v>47.49</v>
          </cell>
        </row>
        <row r="623">
          <cell r="A623" t="str">
            <v>MLPTAS_7_QFUNTS</v>
          </cell>
          <cell r="B623" t="str">
            <v>MLPTAS_7_QFUNTS</v>
          </cell>
          <cell r="C623" t="str">
            <v>Bay Area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</row>
        <row r="624">
          <cell r="A624" t="str">
            <v>MNDALY_6_MCGRTH</v>
          </cell>
          <cell r="B624" t="str">
            <v>McGrath Beach Peaker</v>
          </cell>
          <cell r="C624" t="str">
            <v>Big Creek-Ventura</v>
          </cell>
          <cell r="D624">
            <v>47.2</v>
          </cell>
          <cell r="E624">
            <v>47.2</v>
          </cell>
          <cell r="F624">
            <v>47.2</v>
          </cell>
          <cell r="G624">
            <v>47.2</v>
          </cell>
          <cell r="H624">
            <v>47.2</v>
          </cell>
          <cell r="I624">
            <v>47.2</v>
          </cell>
          <cell r="J624">
            <v>47.2</v>
          </cell>
          <cell r="K624">
            <v>47.2</v>
          </cell>
          <cell r="L624">
            <v>47.2</v>
          </cell>
          <cell r="M624">
            <v>47.2</v>
          </cell>
          <cell r="N624">
            <v>47.2</v>
          </cell>
          <cell r="O624">
            <v>47.2</v>
          </cell>
        </row>
        <row r="625">
          <cell r="A625" t="str">
            <v>MNDOTA_1_SOLAR1</v>
          </cell>
          <cell r="B625" t="str">
            <v>North Star Solar 1</v>
          </cell>
          <cell r="C625" t="str">
            <v>Fresno</v>
          </cell>
          <cell r="D625">
            <v>0.24</v>
          </cell>
          <cell r="E625">
            <v>1.8</v>
          </cell>
          <cell r="F625">
            <v>2.1</v>
          </cell>
          <cell r="G625">
            <v>2.64</v>
          </cell>
          <cell r="H625">
            <v>3.84</v>
          </cell>
          <cell r="I625">
            <v>7.86</v>
          </cell>
          <cell r="J625">
            <v>8.64</v>
          </cell>
          <cell r="K625">
            <v>7.44</v>
          </cell>
          <cell r="L625">
            <v>6.66</v>
          </cell>
          <cell r="M625">
            <v>4.4400000000000004</v>
          </cell>
          <cell r="N625">
            <v>3.42</v>
          </cell>
          <cell r="O625">
            <v>2.1</v>
          </cell>
        </row>
        <row r="626">
          <cell r="A626" t="str">
            <v>MNDOTA_1_SOLAR2</v>
          </cell>
          <cell r="B626" t="str">
            <v xml:space="preserve">Citizen Solar B </v>
          </cell>
          <cell r="C626" t="str">
            <v>Fresno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</row>
        <row r="627">
          <cell r="A627" t="str">
            <v>MOJAVE_1_SIPHON</v>
          </cell>
          <cell r="B627" t="str">
            <v>MOJAVE SIPHON POWER PLANT</v>
          </cell>
          <cell r="C627" t="str">
            <v>LA Basin</v>
          </cell>
          <cell r="D627">
            <v>5.2</v>
          </cell>
          <cell r="E627">
            <v>4.4000000000000004</v>
          </cell>
          <cell r="F627">
            <v>3.8</v>
          </cell>
          <cell r="G627">
            <v>1.6</v>
          </cell>
          <cell r="H627">
            <v>1.6</v>
          </cell>
          <cell r="I627">
            <v>1.6</v>
          </cell>
          <cell r="J627">
            <v>1.6</v>
          </cell>
          <cell r="K627">
            <v>1.6</v>
          </cell>
          <cell r="L627">
            <v>2.4</v>
          </cell>
          <cell r="M627">
            <v>1.6</v>
          </cell>
          <cell r="N627">
            <v>1.6</v>
          </cell>
          <cell r="O627">
            <v>0</v>
          </cell>
        </row>
        <row r="628">
          <cell r="A628" t="str">
            <v>MOJAVW_2_SOLAR</v>
          </cell>
          <cell r="B628" t="str">
            <v>Mojave West</v>
          </cell>
          <cell r="C628" t="str">
            <v>CAISO System</v>
          </cell>
          <cell r="D628">
            <v>0.08</v>
          </cell>
          <cell r="E628">
            <v>0.6</v>
          </cell>
          <cell r="F628">
            <v>0.7</v>
          </cell>
          <cell r="G628">
            <v>0.88</v>
          </cell>
          <cell r="H628">
            <v>1.28</v>
          </cell>
          <cell r="I628">
            <v>2.62</v>
          </cell>
          <cell r="J628">
            <v>2.88</v>
          </cell>
          <cell r="K628">
            <v>2.48</v>
          </cell>
          <cell r="L628">
            <v>2.2200000000000002</v>
          </cell>
          <cell r="M628">
            <v>1.48</v>
          </cell>
          <cell r="N628">
            <v>1.1399999999999999</v>
          </cell>
          <cell r="O628">
            <v>0.7</v>
          </cell>
        </row>
        <row r="629">
          <cell r="A629" t="str">
            <v>MONTPH_7_UNITS</v>
          </cell>
          <cell r="B629" t="str">
            <v>MONTICELLO HYDRO AGGREGATE</v>
          </cell>
          <cell r="C629" t="str">
            <v>NCNB</v>
          </cell>
          <cell r="D629">
            <v>0.52</v>
          </cell>
          <cell r="E629">
            <v>0.91</v>
          </cell>
          <cell r="F629">
            <v>5.98</v>
          </cell>
          <cell r="G629">
            <v>7.42</v>
          </cell>
          <cell r="H629">
            <v>6.28</v>
          </cell>
          <cell r="I629">
            <v>8.6199999999999992</v>
          </cell>
          <cell r="J629">
            <v>8.7100000000000009</v>
          </cell>
          <cell r="K629">
            <v>7.09</v>
          </cell>
          <cell r="L629">
            <v>5.66</v>
          </cell>
          <cell r="M629">
            <v>1.36</v>
          </cell>
          <cell r="N629">
            <v>0.46</v>
          </cell>
          <cell r="O629">
            <v>0.43</v>
          </cell>
        </row>
        <row r="630">
          <cell r="A630" t="str">
            <v>MOORPK_2_ACOBT1</v>
          </cell>
          <cell r="B630" t="str">
            <v>Acorn I BESS</v>
          </cell>
          <cell r="C630" t="str">
            <v>Big Creek-Ventura</v>
          </cell>
          <cell r="D630">
            <v>1</v>
          </cell>
          <cell r="E630">
            <v>1</v>
          </cell>
          <cell r="F630">
            <v>1</v>
          </cell>
          <cell r="G630">
            <v>1</v>
          </cell>
          <cell r="H630">
            <v>1</v>
          </cell>
          <cell r="I630">
            <v>1</v>
          </cell>
          <cell r="J630">
            <v>1</v>
          </cell>
          <cell r="K630">
            <v>1</v>
          </cell>
          <cell r="L630">
            <v>1</v>
          </cell>
          <cell r="M630">
            <v>1</v>
          </cell>
          <cell r="N630">
            <v>1</v>
          </cell>
          <cell r="O630">
            <v>1</v>
          </cell>
        </row>
        <row r="631">
          <cell r="A631" t="str">
            <v>MOORPK_2_CALABS</v>
          </cell>
          <cell r="B631" t="str">
            <v>Calabasas Gas-to-Energy Facility</v>
          </cell>
          <cell r="C631" t="str">
            <v>Big Creek-Ventura</v>
          </cell>
          <cell r="D631">
            <v>4.74</v>
          </cell>
          <cell r="E631">
            <v>4.5999999999999996</v>
          </cell>
          <cell r="F631">
            <v>4.2</v>
          </cell>
          <cell r="G631">
            <v>4.2699999999999996</v>
          </cell>
          <cell r="H631">
            <v>4.54</v>
          </cell>
          <cell r="I631">
            <v>4.49</v>
          </cell>
          <cell r="J631">
            <v>4.32</v>
          </cell>
          <cell r="K631">
            <v>3.98</v>
          </cell>
          <cell r="L631">
            <v>4.01</v>
          </cell>
          <cell r="M631">
            <v>4.47</v>
          </cell>
          <cell r="N631">
            <v>4.3899999999999997</v>
          </cell>
          <cell r="O631">
            <v>4.4000000000000004</v>
          </cell>
        </row>
        <row r="632">
          <cell r="A632" t="str">
            <v>MOORPK_6_QF</v>
          </cell>
          <cell r="B632" t="str">
            <v>MOORPARK QFS</v>
          </cell>
          <cell r="C632" t="str">
            <v>Big Creek-Ventura</v>
          </cell>
          <cell r="D632">
            <v>0.04</v>
          </cell>
          <cell r="E632">
            <v>0.05</v>
          </cell>
          <cell r="F632">
            <v>0.02</v>
          </cell>
          <cell r="G632">
            <v>0.01</v>
          </cell>
          <cell r="H632">
            <v>0</v>
          </cell>
          <cell r="I632">
            <v>0.06</v>
          </cell>
          <cell r="J632">
            <v>0.09</v>
          </cell>
          <cell r="K632">
            <v>0.32</v>
          </cell>
          <cell r="L632">
            <v>0.4</v>
          </cell>
          <cell r="M632">
            <v>0.4</v>
          </cell>
          <cell r="N632">
            <v>0.4</v>
          </cell>
          <cell r="O632">
            <v>0.39</v>
          </cell>
        </row>
        <row r="633">
          <cell r="A633" t="str">
            <v>MORWD_6_QF</v>
          </cell>
          <cell r="B633" t="str">
            <v>Morwind</v>
          </cell>
          <cell r="C633" t="str">
            <v>CAISO System</v>
          </cell>
          <cell r="D633">
            <v>6.7428721742467568</v>
          </cell>
          <cell r="E633">
            <v>7.1715116002839521</v>
          </cell>
          <cell r="F633">
            <v>6.3012986099670929</v>
          </cell>
          <cell r="G633">
            <v>6.0371719196062728</v>
          </cell>
          <cell r="H633">
            <v>6.4195725281444371</v>
          </cell>
          <cell r="I633">
            <v>5.8842968565969338</v>
          </cell>
          <cell r="J633">
            <v>5.4670006530105235</v>
          </cell>
          <cell r="K633">
            <v>4.1540608724444246</v>
          </cell>
          <cell r="L633">
            <v>4.2912623901878746</v>
          </cell>
          <cell r="M633">
            <v>3.9809563844050899</v>
          </cell>
          <cell r="N633">
            <v>5.3650683534126387</v>
          </cell>
          <cell r="O633">
            <v>6.4988827372428819</v>
          </cell>
        </row>
        <row r="634">
          <cell r="A634" t="str">
            <v>MOSSLD_1_QF</v>
          </cell>
          <cell r="B634" t="str">
            <v>SMALL QF AGGREGATION - SANTA CRUZ</v>
          </cell>
          <cell r="C634" t="str">
            <v>Bay Area</v>
          </cell>
          <cell r="D634">
            <v>0.05</v>
          </cell>
          <cell r="E634">
            <v>0.04</v>
          </cell>
          <cell r="F634">
            <v>0.03</v>
          </cell>
          <cell r="G634">
            <v>0.03</v>
          </cell>
          <cell r="H634">
            <v>0.03</v>
          </cell>
          <cell r="I634">
            <v>0.03</v>
          </cell>
          <cell r="J634">
            <v>0.03</v>
          </cell>
          <cell r="K634">
            <v>0.04</v>
          </cell>
          <cell r="L634">
            <v>0.05</v>
          </cell>
          <cell r="M634">
            <v>0.04</v>
          </cell>
          <cell r="N634">
            <v>0.05</v>
          </cell>
          <cell r="O634">
            <v>7.0000000000000007E-2</v>
          </cell>
        </row>
        <row r="635">
          <cell r="A635" t="str">
            <v>MOSSLD_2_PSP1</v>
          </cell>
          <cell r="B635" t="str">
            <v>MOSS LANDING POWER BLOCK 1</v>
          </cell>
          <cell r="C635" t="str">
            <v>Bay Area</v>
          </cell>
          <cell r="D635">
            <v>510</v>
          </cell>
          <cell r="E635">
            <v>510</v>
          </cell>
          <cell r="F635">
            <v>510</v>
          </cell>
          <cell r="G635">
            <v>510</v>
          </cell>
          <cell r="H635">
            <v>510</v>
          </cell>
          <cell r="I635">
            <v>510</v>
          </cell>
          <cell r="J635">
            <v>510</v>
          </cell>
          <cell r="K635">
            <v>510</v>
          </cell>
          <cell r="L635">
            <v>510</v>
          </cell>
          <cell r="M635">
            <v>510</v>
          </cell>
          <cell r="N635">
            <v>510</v>
          </cell>
          <cell r="O635">
            <v>510</v>
          </cell>
        </row>
        <row r="636">
          <cell r="A636" t="str">
            <v>MOSSLD_2_PSP2</v>
          </cell>
          <cell r="B636" t="str">
            <v>MOSS LANDING POWER BLOCK 2</v>
          </cell>
          <cell r="C636" t="str">
            <v>Bay Area</v>
          </cell>
          <cell r="D636">
            <v>510</v>
          </cell>
          <cell r="E636">
            <v>510</v>
          </cell>
          <cell r="F636">
            <v>510</v>
          </cell>
          <cell r="G636">
            <v>510</v>
          </cell>
          <cell r="H636">
            <v>510</v>
          </cell>
          <cell r="I636">
            <v>510</v>
          </cell>
          <cell r="J636">
            <v>510</v>
          </cell>
          <cell r="K636">
            <v>510</v>
          </cell>
          <cell r="L636">
            <v>510</v>
          </cell>
          <cell r="M636">
            <v>510</v>
          </cell>
          <cell r="N636">
            <v>510</v>
          </cell>
          <cell r="O636">
            <v>510</v>
          </cell>
        </row>
        <row r="637">
          <cell r="A637" t="str">
            <v>MRCHNT_2_PL1X3</v>
          </cell>
          <cell r="B637" t="str">
            <v>Desert Star Energy Center</v>
          </cell>
          <cell r="C637" t="str">
            <v>CAISO System</v>
          </cell>
          <cell r="D637">
            <v>419.25</v>
          </cell>
          <cell r="E637">
            <v>419.25</v>
          </cell>
          <cell r="F637">
            <v>419.25</v>
          </cell>
          <cell r="G637">
            <v>419.25</v>
          </cell>
          <cell r="H637">
            <v>419.25</v>
          </cell>
          <cell r="I637">
            <v>419.25</v>
          </cell>
          <cell r="J637">
            <v>419.25</v>
          </cell>
          <cell r="K637">
            <v>419.25</v>
          </cell>
          <cell r="L637">
            <v>419.25</v>
          </cell>
          <cell r="M637">
            <v>419.25</v>
          </cell>
          <cell r="N637">
            <v>419.25</v>
          </cell>
          <cell r="O637">
            <v>419.25</v>
          </cell>
        </row>
        <row r="638">
          <cell r="A638" t="str">
            <v>MRGT_6_MEF2</v>
          </cell>
          <cell r="B638" t="str">
            <v>Miramar Energy Facility II</v>
          </cell>
          <cell r="C638" t="str">
            <v>San Diego-IV</v>
          </cell>
          <cell r="D638">
            <v>44</v>
          </cell>
          <cell r="E638">
            <v>44</v>
          </cell>
          <cell r="F638">
            <v>44</v>
          </cell>
          <cell r="G638">
            <v>44</v>
          </cell>
          <cell r="H638">
            <v>44</v>
          </cell>
          <cell r="I638">
            <v>44</v>
          </cell>
          <cell r="J638">
            <v>44</v>
          </cell>
          <cell r="K638">
            <v>44</v>
          </cell>
          <cell r="L638">
            <v>44</v>
          </cell>
          <cell r="M638">
            <v>44</v>
          </cell>
          <cell r="N638">
            <v>44</v>
          </cell>
          <cell r="O638">
            <v>44</v>
          </cell>
        </row>
        <row r="639">
          <cell r="A639" t="str">
            <v>MRGT_6_MMAREF</v>
          </cell>
          <cell r="B639" t="str">
            <v>Miramar Energy Facility</v>
          </cell>
          <cell r="C639" t="str">
            <v>San Diego-IV</v>
          </cell>
          <cell r="D639">
            <v>45</v>
          </cell>
          <cell r="E639">
            <v>45</v>
          </cell>
          <cell r="F639">
            <v>45</v>
          </cell>
          <cell r="G639">
            <v>45</v>
          </cell>
          <cell r="H639">
            <v>45</v>
          </cell>
          <cell r="I639">
            <v>45</v>
          </cell>
          <cell r="J639">
            <v>45</v>
          </cell>
          <cell r="K639">
            <v>45</v>
          </cell>
          <cell r="L639">
            <v>45</v>
          </cell>
          <cell r="M639">
            <v>45</v>
          </cell>
          <cell r="N639">
            <v>45</v>
          </cell>
          <cell r="O639">
            <v>45</v>
          </cell>
        </row>
        <row r="640">
          <cell r="A640" t="str">
            <v>MRGT_6_TGEBT1</v>
          </cell>
          <cell r="B640" t="str">
            <v xml:space="preserve"> Top Gun Energy Storage</v>
          </cell>
          <cell r="C640" t="str">
            <v>San Diego-IV</v>
          </cell>
          <cell r="D640">
            <v>30</v>
          </cell>
          <cell r="E640">
            <v>30</v>
          </cell>
          <cell r="F640">
            <v>30</v>
          </cell>
          <cell r="G640">
            <v>30</v>
          </cell>
          <cell r="H640">
            <v>30</v>
          </cell>
          <cell r="I640">
            <v>30</v>
          </cell>
          <cell r="J640">
            <v>30</v>
          </cell>
          <cell r="K640">
            <v>30</v>
          </cell>
          <cell r="L640">
            <v>30</v>
          </cell>
          <cell r="M640">
            <v>30</v>
          </cell>
          <cell r="N640">
            <v>30</v>
          </cell>
          <cell r="O640">
            <v>30</v>
          </cell>
        </row>
        <row r="641">
          <cell r="A641" t="str">
            <v>MRLSDS_6_SOLAR1</v>
          </cell>
          <cell r="B641" t="str">
            <v>Morelos Solar</v>
          </cell>
          <cell r="C641" t="str">
            <v>CAISO System</v>
          </cell>
          <cell r="D641">
            <v>0.06</v>
          </cell>
          <cell r="E641">
            <v>0.45</v>
          </cell>
          <cell r="F641">
            <v>0.53</v>
          </cell>
          <cell r="G641">
            <v>0.66</v>
          </cell>
          <cell r="H641">
            <v>0.96</v>
          </cell>
          <cell r="I641">
            <v>1.97</v>
          </cell>
          <cell r="J641">
            <v>2.16</v>
          </cell>
          <cell r="K641">
            <v>1.86</v>
          </cell>
          <cell r="L641">
            <v>1.67</v>
          </cell>
          <cell r="M641">
            <v>1.1100000000000001</v>
          </cell>
          <cell r="N641">
            <v>0.86</v>
          </cell>
          <cell r="O641">
            <v>0.53</v>
          </cell>
        </row>
        <row r="642">
          <cell r="A642" t="str">
            <v>MSHGTS_6_MMARLF</v>
          </cell>
          <cell r="B642" t="str">
            <v>MIRAMAR LANDFILL</v>
          </cell>
          <cell r="C642" t="str">
            <v>San Diego-IV</v>
          </cell>
          <cell r="D642">
            <v>3.78</v>
          </cell>
          <cell r="E642">
            <v>3.63</v>
          </cell>
          <cell r="F642">
            <v>3.48</v>
          </cell>
          <cell r="G642">
            <v>3.95</v>
          </cell>
          <cell r="H642">
            <v>3.89</v>
          </cell>
          <cell r="I642">
            <v>3.87</v>
          </cell>
          <cell r="J642">
            <v>3.94</v>
          </cell>
          <cell r="K642">
            <v>3.7</v>
          </cell>
          <cell r="L642">
            <v>3.89</v>
          </cell>
          <cell r="M642">
            <v>3.87</v>
          </cell>
          <cell r="N642">
            <v>3.89</v>
          </cell>
          <cell r="O642">
            <v>3.61</v>
          </cell>
        </row>
        <row r="643">
          <cell r="A643" t="str">
            <v>MSOLAR_2_SOLAR1</v>
          </cell>
          <cell r="B643" t="str">
            <v>Mesquite Solar 1</v>
          </cell>
          <cell r="C643" t="str">
            <v>CAISO System</v>
          </cell>
          <cell r="D643">
            <v>0.66</v>
          </cell>
          <cell r="E643">
            <v>4.95</v>
          </cell>
          <cell r="F643">
            <v>5.78</v>
          </cell>
          <cell r="G643">
            <v>7.26</v>
          </cell>
          <cell r="H643">
            <v>10.56</v>
          </cell>
          <cell r="I643">
            <v>21.62</v>
          </cell>
          <cell r="J643">
            <v>23.76</v>
          </cell>
          <cell r="K643">
            <v>20.46</v>
          </cell>
          <cell r="L643">
            <v>18.32</v>
          </cell>
          <cell r="M643">
            <v>12.21</v>
          </cell>
          <cell r="N643">
            <v>9.41</v>
          </cell>
          <cell r="O643">
            <v>5.78</v>
          </cell>
        </row>
        <row r="644">
          <cell r="A644" t="str">
            <v>MSOLAR_2_SOLAR2</v>
          </cell>
          <cell r="B644" t="str">
            <v>Mesquite Solar 2</v>
          </cell>
          <cell r="C644" t="str">
            <v>CAISO System</v>
          </cell>
          <cell r="D644">
            <v>0.4</v>
          </cell>
          <cell r="E644">
            <v>3.02</v>
          </cell>
          <cell r="F644">
            <v>3.53</v>
          </cell>
          <cell r="G644">
            <v>4.4400000000000004</v>
          </cell>
          <cell r="H644">
            <v>6.45</v>
          </cell>
          <cell r="I644">
            <v>13.21</v>
          </cell>
          <cell r="J644">
            <v>14.52</v>
          </cell>
          <cell r="K644">
            <v>12.5</v>
          </cell>
          <cell r="L644">
            <v>11.19</v>
          </cell>
          <cell r="M644">
            <v>7.46</v>
          </cell>
          <cell r="N644">
            <v>5.75</v>
          </cell>
          <cell r="O644">
            <v>3.53</v>
          </cell>
        </row>
        <row r="645">
          <cell r="A645" t="str">
            <v>MSOLAR_2_SOLAR3</v>
          </cell>
          <cell r="B645" t="str">
            <v>Mesquite Solar 3, LLC</v>
          </cell>
          <cell r="C645" t="str">
            <v>CAISO System</v>
          </cell>
          <cell r="D645">
            <v>0.61</v>
          </cell>
          <cell r="E645">
            <v>4.5599999999999996</v>
          </cell>
          <cell r="F645">
            <v>5.32</v>
          </cell>
          <cell r="G645">
            <v>6.69</v>
          </cell>
          <cell r="H645">
            <v>9.73</v>
          </cell>
          <cell r="I645">
            <v>19.91</v>
          </cell>
          <cell r="J645">
            <v>21.89</v>
          </cell>
          <cell r="K645">
            <v>18.850000000000001</v>
          </cell>
          <cell r="L645">
            <v>16.87</v>
          </cell>
          <cell r="M645">
            <v>11.25</v>
          </cell>
          <cell r="N645">
            <v>8.66</v>
          </cell>
          <cell r="O645">
            <v>5.32</v>
          </cell>
        </row>
        <row r="646">
          <cell r="A646" t="str">
            <v>MSSION_2_QF</v>
          </cell>
          <cell r="B646" t="str">
            <v>SMALL QF AGGREGATION - SAN DIEGO</v>
          </cell>
          <cell r="C646" t="str">
            <v>San Diego-IV</v>
          </cell>
          <cell r="D646">
            <v>0.37</v>
          </cell>
          <cell r="E646">
            <v>0.37</v>
          </cell>
          <cell r="F646">
            <v>0.37</v>
          </cell>
          <cell r="G646">
            <v>0.36</v>
          </cell>
          <cell r="H646">
            <v>0.36</v>
          </cell>
          <cell r="I646">
            <v>0.37</v>
          </cell>
          <cell r="J646">
            <v>0.37</v>
          </cell>
          <cell r="K646">
            <v>0.37</v>
          </cell>
          <cell r="L646">
            <v>0.37</v>
          </cell>
          <cell r="M646">
            <v>0.37</v>
          </cell>
          <cell r="N646">
            <v>0.37</v>
          </cell>
          <cell r="O646">
            <v>0.37</v>
          </cell>
        </row>
        <row r="647">
          <cell r="A647" t="str">
            <v>MSTANG_2_MTGBT1</v>
          </cell>
          <cell r="B647" t="str">
            <v>Mustang 1 BESS</v>
          </cell>
          <cell r="C647" t="str">
            <v>Fresno</v>
          </cell>
          <cell r="D647">
            <v>75</v>
          </cell>
          <cell r="E647">
            <v>75</v>
          </cell>
          <cell r="F647">
            <v>75</v>
          </cell>
          <cell r="G647">
            <v>75</v>
          </cell>
          <cell r="H647">
            <v>75</v>
          </cell>
          <cell r="I647">
            <v>75</v>
          </cell>
          <cell r="J647">
            <v>75</v>
          </cell>
          <cell r="K647">
            <v>75</v>
          </cell>
          <cell r="L647">
            <v>75</v>
          </cell>
          <cell r="M647">
            <v>75</v>
          </cell>
          <cell r="N647">
            <v>75</v>
          </cell>
          <cell r="O647">
            <v>75</v>
          </cell>
        </row>
        <row r="648">
          <cell r="A648" t="str">
            <v>MSTANG_2_SOLAR</v>
          </cell>
          <cell r="B648" t="str">
            <v>Mustang</v>
          </cell>
          <cell r="C648" t="str">
            <v>Fresno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</row>
        <row r="649">
          <cell r="A649" t="str">
            <v>MSTANG_2_SOLAR3</v>
          </cell>
          <cell r="B649" t="str">
            <v>Mustang 3</v>
          </cell>
          <cell r="C649" t="str">
            <v>Fresno</v>
          </cell>
          <cell r="D649">
            <v>0.16</v>
          </cell>
          <cell r="E649">
            <v>1.2</v>
          </cell>
          <cell r="F649">
            <v>1.4</v>
          </cell>
          <cell r="G649">
            <v>1.76</v>
          </cell>
          <cell r="H649">
            <v>2.56</v>
          </cell>
          <cell r="I649">
            <v>5.24</v>
          </cell>
          <cell r="J649">
            <v>5.76</v>
          </cell>
          <cell r="K649">
            <v>4.96</v>
          </cell>
          <cell r="L649">
            <v>4.4400000000000004</v>
          </cell>
          <cell r="M649">
            <v>2.96</v>
          </cell>
          <cell r="N649">
            <v>2.2799999999999998</v>
          </cell>
          <cell r="O649">
            <v>1.4</v>
          </cell>
        </row>
        <row r="650">
          <cell r="A650" t="str">
            <v>MSTANG_2_SOLAR4</v>
          </cell>
          <cell r="B650" t="str">
            <v>Mustang 4</v>
          </cell>
          <cell r="C650" t="str">
            <v>Fresno</v>
          </cell>
          <cell r="D650">
            <v>0.12</v>
          </cell>
          <cell r="E650">
            <v>0.9</v>
          </cell>
          <cell r="F650">
            <v>1.05</v>
          </cell>
          <cell r="G650">
            <v>1.32</v>
          </cell>
          <cell r="H650">
            <v>1.92</v>
          </cell>
          <cell r="I650">
            <v>3.93</v>
          </cell>
          <cell r="J650">
            <v>4.32</v>
          </cell>
          <cell r="K650">
            <v>3.72</v>
          </cell>
          <cell r="L650">
            <v>3.33</v>
          </cell>
          <cell r="M650">
            <v>2.2200000000000002</v>
          </cell>
          <cell r="N650">
            <v>1.71</v>
          </cell>
          <cell r="O650">
            <v>1.05</v>
          </cell>
        </row>
        <row r="651">
          <cell r="A651" t="str">
            <v>MTNPOS_1_UNIT</v>
          </cell>
          <cell r="B651" t="str">
            <v>MT.POSO COGENERATION CO.</v>
          </cell>
          <cell r="C651" t="str">
            <v>Kern</v>
          </cell>
          <cell r="D651">
            <v>43.37</v>
          </cell>
          <cell r="E651">
            <v>40.619999999999997</v>
          </cell>
          <cell r="F651">
            <v>31.39</v>
          </cell>
          <cell r="G651">
            <v>43.55</v>
          </cell>
          <cell r="H651">
            <v>43.34</v>
          </cell>
          <cell r="I651">
            <v>42.44</v>
          </cell>
          <cell r="J651">
            <v>42.48</v>
          </cell>
          <cell r="K651">
            <v>41.48</v>
          </cell>
          <cell r="L651">
            <v>40.6</v>
          </cell>
          <cell r="M651">
            <v>40.450000000000003</v>
          </cell>
          <cell r="N651">
            <v>38.979999999999997</v>
          </cell>
          <cell r="O651">
            <v>29.01</v>
          </cell>
        </row>
        <row r="652">
          <cell r="A652" t="str">
            <v>MTWIND_1_MVPWD1</v>
          </cell>
          <cell r="B652" t="str">
            <v>Mountain View Power Project I Repower</v>
          </cell>
          <cell r="C652" t="str">
            <v>LA Basin</v>
          </cell>
          <cell r="D652">
            <v>11.77</v>
          </cell>
          <cell r="E652">
            <v>12.52</v>
          </cell>
          <cell r="F652">
            <v>11</v>
          </cell>
          <cell r="G652">
            <v>10.54</v>
          </cell>
          <cell r="H652">
            <v>11.2</v>
          </cell>
          <cell r="I652">
            <v>10.27</v>
          </cell>
          <cell r="J652">
            <v>9.5399999999999991</v>
          </cell>
          <cell r="K652">
            <v>7.25</v>
          </cell>
          <cell r="L652">
            <v>7.49</v>
          </cell>
          <cell r="M652">
            <v>6.95</v>
          </cell>
          <cell r="N652">
            <v>9.36</v>
          </cell>
          <cell r="O652">
            <v>11.34</v>
          </cell>
        </row>
        <row r="653">
          <cell r="A653" t="str">
            <v>MTWIND_1_UNIT 3</v>
          </cell>
          <cell r="B653" t="str">
            <v>Mountain View Power Project III</v>
          </cell>
          <cell r="C653" t="str">
            <v>LA Basin</v>
          </cell>
          <cell r="D653">
            <v>3.9651481024658604</v>
          </cell>
          <cell r="E653">
            <v>4.2172096517393047</v>
          </cell>
          <cell r="F653">
            <v>3.7054806291315923</v>
          </cell>
          <cell r="G653">
            <v>3.5501608458062042</v>
          </cell>
          <cell r="H653">
            <v>3.7750316439088358</v>
          </cell>
          <cell r="I653">
            <v>3.4602626169296431</v>
          </cell>
          <cell r="J653">
            <v>3.2148714531854332</v>
          </cell>
          <cell r="K653">
            <v>2.442796802349394</v>
          </cell>
          <cell r="L653">
            <v>2.523478198003561</v>
          </cell>
          <cell r="M653">
            <v>2.3410026537224899</v>
          </cell>
          <cell r="N653">
            <v>3.1549301323527152</v>
          </cell>
          <cell r="O653">
            <v>3.8216700373094934</v>
          </cell>
        </row>
        <row r="654">
          <cell r="A654" t="str">
            <v>MURRAY_6_UNIT</v>
          </cell>
          <cell r="B654" t="str">
            <v>Grossmont Hospital</v>
          </cell>
          <cell r="C654" t="str">
            <v>San Diego-IV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</row>
        <row r="655">
          <cell r="A655" t="str">
            <v>NAROW1_2_UNIT</v>
          </cell>
          <cell r="B655" t="str">
            <v>NARROWS PH 1 UNIT</v>
          </cell>
          <cell r="C655" t="str">
            <v>Sierra</v>
          </cell>
          <cell r="D655">
            <v>6.05</v>
          </cell>
          <cell r="E655">
            <v>6.66</v>
          </cell>
          <cell r="F655">
            <v>9.41</v>
          </cell>
          <cell r="G655">
            <v>8.81</v>
          </cell>
          <cell r="H655">
            <v>8.93</v>
          </cell>
          <cell r="I655">
            <v>9.32</v>
          </cell>
          <cell r="J655">
            <v>9.02</v>
          </cell>
          <cell r="K655">
            <v>8.5</v>
          </cell>
          <cell r="L655">
            <v>7.71</v>
          </cell>
          <cell r="M655">
            <v>8.11</v>
          </cell>
          <cell r="N655">
            <v>6.41</v>
          </cell>
          <cell r="O655">
            <v>7</v>
          </cell>
        </row>
        <row r="656">
          <cell r="A656" t="str">
            <v>NAROW2_2_UNIT</v>
          </cell>
          <cell r="B656" t="str">
            <v>Narrows Powerhouse Unit 2</v>
          </cell>
          <cell r="C656" t="str">
            <v>Sierra</v>
          </cell>
          <cell r="D656">
            <v>8.24</v>
          </cell>
          <cell r="E656">
            <v>8.9600000000000009</v>
          </cell>
          <cell r="F656">
            <v>41.6</v>
          </cell>
          <cell r="G656">
            <v>39.659999999999997</v>
          </cell>
          <cell r="H656">
            <v>30.86</v>
          </cell>
          <cell r="I656">
            <v>27.4</v>
          </cell>
          <cell r="J656">
            <v>25.22</v>
          </cell>
          <cell r="K656">
            <v>20</v>
          </cell>
          <cell r="L656">
            <v>10</v>
          </cell>
          <cell r="M656">
            <v>10.8</v>
          </cell>
          <cell r="N656">
            <v>11.2</v>
          </cell>
          <cell r="O656">
            <v>11.52</v>
          </cell>
        </row>
        <row r="657">
          <cell r="A657" t="str">
            <v>NAVYII_2_UNITS</v>
          </cell>
          <cell r="B657" t="str">
            <v>COSO POWER DEVELOPER (NAVY II) AGGREGATE</v>
          </cell>
          <cell r="C657" t="str">
            <v>CAISO System</v>
          </cell>
          <cell r="D657">
            <v>55</v>
          </cell>
          <cell r="E657">
            <v>55</v>
          </cell>
          <cell r="F657">
            <v>55</v>
          </cell>
          <cell r="G657">
            <v>55</v>
          </cell>
          <cell r="H657">
            <v>55</v>
          </cell>
          <cell r="I657">
            <v>55</v>
          </cell>
          <cell r="J657">
            <v>55</v>
          </cell>
          <cell r="K657">
            <v>55</v>
          </cell>
          <cell r="L657">
            <v>55</v>
          </cell>
          <cell r="M657">
            <v>55</v>
          </cell>
          <cell r="N657">
            <v>55</v>
          </cell>
          <cell r="O657">
            <v>55</v>
          </cell>
        </row>
        <row r="658">
          <cell r="A658" t="str">
            <v>NCPA_7_GP1UN1</v>
          </cell>
          <cell r="B658" t="str">
            <v>NCPA GEO PLANT 1 UNIT 1</v>
          </cell>
          <cell r="C658" t="str">
            <v>NCNB</v>
          </cell>
          <cell r="D658">
            <v>38.85</v>
          </cell>
          <cell r="E658">
            <v>38.85</v>
          </cell>
          <cell r="F658">
            <v>38.85</v>
          </cell>
          <cell r="G658">
            <v>38.85</v>
          </cell>
          <cell r="H658">
            <v>38.85</v>
          </cell>
          <cell r="I658">
            <v>38.85</v>
          </cell>
          <cell r="J658">
            <v>38.85</v>
          </cell>
          <cell r="K658">
            <v>38.85</v>
          </cell>
          <cell r="L658">
            <v>38.85</v>
          </cell>
          <cell r="M658">
            <v>38.85</v>
          </cell>
          <cell r="N658">
            <v>38.85</v>
          </cell>
          <cell r="O658">
            <v>38.85</v>
          </cell>
        </row>
        <row r="659">
          <cell r="A659" t="str">
            <v>NCPA_7_GP1UN2</v>
          </cell>
          <cell r="B659" t="str">
            <v>NCPA GEO PLANT 1 UNIT 2</v>
          </cell>
          <cell r="C659" t="str">
            <v>NCNB</v>
          </cell>
          <cell r="D659">
            <v>39.94</v>
          </cell>
          <cell r="E659">
            <v>39.94</v>
          </cell>
          <cell r="F659">
            <v>39.94</v>
          </cell>
          <cell r="G659">
            <v>39.94</v>
          </cell>
          <cell r="H659">
            <v>39.94</v>
          </cell>
          <cell r="I659">
            <v>39.94</v>
          </cell>
          <cell r="J659">
            <v>39.94</v>
          </cell>
          <cell r="K659">
            <v>39.94</v>
          </cell>
          <cell r="L659">
            <v>39.94</v>
          </cell>
          <cell r="M659">
            <v>39.94</v>
          </cell>
          <cell r="N659">
            <v>39.94</v>
          </cell>
          <cell r="O659">
            <v>39.94</v>
          </cell>
        </row>
        <row r="660">
          <cell r="A660" t="str">
            <v>NCPA_7_GP2UN3</v>
          </cell>
          <cell r="B660" t="str">
            <v>NCPA GEO PLANT 2 UNIT 3</v>
          </cell>
          <cell r="C660" t="str">
            <v>NCNB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</row>
        <row r="661">
          <cell r="A661" t="str">
            <v>NCPA_7_GP2UN4</v>
          </cell>
          <cell r="B661" t="str">
            <v>NCPA GEO PLANT 2 UNIT 4</v>
          </cell>
          <cell r="C661" t="str">
            <v>NCNB</v>
          </cell>
          <cell r="D661">
            <v>52.73</v>
          </cell>
          <cell r="E661">
            <v>52.73</v>
          </cell>
          <cell r="F661">
            <v>52.73</v>
          </cell>
          <cell r="G661">
            <v>52.73</v>
          </cell>
          <cell r="H661">
            <v>52.73</v>
          </cell>
          <cell r="I661">
            <v>52.73</v>
          </cell>
          <cell r="J661">
            <v>52.73</v>
          </cell>
          <cell r="K661">
            <v>52.73</v>
          </cell>
          <cell r="L661">
            <v>52.73</v>
          </cell>
          <cell r="M661">
            <v>52.73</v>
          </cell>
          <cell r="N661">
            <v>52.73</v>
          </cell>
          <cell r="O661">
            <v>52.73</v>
          </cell>
        </row>
        <row r="662">
          <cell r="A662" t="str">
            <v>NEENCH_6_SOLAR</v>
          </cell>
          <cell r="B662" t="str">
            <v>Alpine Solar</v>
          </cell>
          <cell r="C662" t="str">
            <v>Big Creek-Ventura</v>
          </cell>
          <cell r="D662">
            <v>0.26</v>
          </cell>
          <cell r="E662">
            <v>1.98</v>
          </cell>
          <cell r="F662">
            <v>2.31</v>
          </cell>
          <cell r="G662">
            <v>2.9</v>
          </cell>
          <cell r="H662">
            <v>4.22</v>
          </cell>
          <cell r="I662">
            <v>8.65</v>
          </cell>
          <cell r="J662">
            <v>9.5</v>
          </cell>
          <cell r="K662">
            <v>8.18</v>
          </cell>
          <cell r="L662">
            <v>7.33</v>
          </cell>
          <cell r="M662">
            <v>4.88</v>
          </cell>
          <cell r="N662">
            <v>3.76</v>
          </cell>
          <cell r="O662">
            <v>2.31</v>
          </cell>
        </row>
        <row r="663">
          <cell r="A663" t="str">
            <v>NEWARK_1_QF</v>
          </cell>
          <cell r="B663" t="str">
            <v>NEWARK 1 QF</v>
          </cell>
          <cell r="C663" t="str">
            <v>Bay Area</v>
          </cell>
          <cell r="D663">
            <v>0.04</v>
          </cell>
          <cell r="E663">
            <v>0.03</v>
          </cell>
          <cell r="F663">
            <v>0.03</v>
          </cell>
          <cell r="G663">
            <v>0.03</v>
          </cell>
          <cell r="H663">
            <v>0.03</v>
          </cell>
          <cell r="I663">
            <v>0.03</v>
          </cell>
          <cell r="J663">
            <v>0.03</v>
          </cell>
          <cell r="K663">
            <v>0.03</v>
          </cell>
          <cell r="L663">
            <v>0.03</v>
          </cell>
          <cell r="M663">
            <v>0.03</v>
          </cell>
          <cell r="N663">
            <v>0.03</v>
          </cell>
          <cell r="O663">
            <v>0.03</v>
          </cell>
        </row>
        <row r="664">
          <cell r="A664" t="str">
            <v>NHOGAN_6_UNITS</v>
          </cell>
          <cell r="B664" t="str">
            <v>NEW HOGAN PH AGGREGATE</v>
          </cell>
          <cell r="C664" t="str">
            <v>CAISO System</v>
          </cell>
          <cell r="D664">
            <v>0.19</v>
          </cell>
          <cell r="E664">
            <v>0.61</v>
          </cell>
          <cell r="F664">
            <v>0.32</v>
          </cell>
          <cell r="G664">
            <v>0.54</v>
          </cell>
          <cell r="H664">
            <v>1.44</v>
          </cell>
          <cell r="I664">
            <v>1.1599999999999999</v>
          </cell>
          <cell r="J664">
            <v>1.89</v>
          </cell>
          <cell r="K664">
            <v>1.41</v>
          </cell>
          <cell r="L664">
            <v>0.94</v>
          </cell>
          <cell r="M664">
            <v>0.12</v>
          </cell>
          <cell r="N664">
            <v>0.02</v>
          </cell>
          <cell r="O664">
            <v>0.15</v>
          </cell>
        </row>
        <row r="665">
          <cell r="A665" t="str">
            <v>NOVATO_6_LNDFL</v>
          </cell>
          <cell r="B665" t="str">
            <v>Redwood Renewable Energy</v>
          </cell>
          <cell r="C665" t="str">
            <v>NCNB</v>
          </cell>
          <cell r="D665">
            <v>3.69</v>
          </cell>
          <cell r="E665">
            <v>3.72</v>
          </cell>
          <cell r="F665">
            <v>3.68</v>
          </cell>
          <cell r="G665">
            <v>3.66</v>
          </cell>
          <cell r="H665">
            <v>3.64</v>
          </cell>
          <cell r="I665">
            <v>3.53</v>
          </cell>
          <cell r="J665">
            <v>3.27</v>
          </cell>
          <cell r="K665">
            <v>3.45</v>
          </cell>
          <cell r="L665">
            <v>3.39</v>
          </cell>
          <cell r="M665">
            <v>3.16</v>
          </cell>
          <cell r="N665">
            <v>3.6</v>
          </cell>
          <cell r="O665">
            <v>3.45</v>
          </cell>
        </row>
        <row r="666">
          <cell r="A666" t="str">
            <v>NWCSTL_7_UNIT 1</v>
          </cell>
          <cell r="B666" t="str">
            <v>NEWCASTLE HYDRO</v>
          </cell>
          <cell r="C666" t="str">
            <v>Sierra</v>
          </cell>
          <cell r="D666">
            <v>1.67</v>
          </cell>
          <cell r="E666">
            <v>3.36</v>
          </cell>
          <cell r="F666">
            <v>3.55</v>
          </cell>
          <cell r="G666">
            <v>2.58</v>
          </cell>
          <cell r="H666">
            <v>1.57</v>
          </cell>
          <cell r="I666">
            <v>0.69</v>
          </cell>
          <cell r="J666">
            <v>0.99</v>
          </cell>
          <cell r="K666">
            <v>0.18</v>
          </cell>
          <cell r="L666">
            <v>0</v>
          </cell>
          <cell r="M666">
            <v>0</v>
          </cell>
          <cell r="N666">
            <v>0</v>
          </cell>
          <cell r="O666">
            <v>1.21</v>
          </cell>
        </row>
        <row r="667">
          <cell r="A667" t="str">
            <v>NZWIND_2_WDSTR5</v>
          </cell>
          <cell r="B667" t="str">
            <v>Windstream 6111</v>
          </cell>
          <cell r="C667" t="str">
            <v>CAISO System</v>
          </cell>
          <cell r="D667">
            <v>1.1149770288128154</v>
          </cell>
          <cell r="E667">
            <v>1.1858552986842699</v>
          </cell>
          <cell r="F667">
            <v>1.0419600164804077</v>
          </cell>
          <cell r="G667">
            <v>0.99828497936885696</v>
          </cell>
          <cell r="H667">
            <v>1.0615173651098375</v>
          </cell>
          <cell r="I667">
            <v>0.97300611019723926</v>
          </cell>
          <cell r="J667">
            <v>0.90400351468806084</v>
          </cell>
          <cell r="K667">
            <v>0.68690052686384484</v>
          </cell>
          <cell r="L667">
            <v>0.709587675107062</v>
          </cell>
          <cell r="M667">
            <v>0.65827659291394436</v>
          </cell>
          <cell r="N667">
            <v>0.8871483571811779</v>
          </cell>
          <cell r="O667">
            <v>1.0746318153040511</v>
          </cell>
        </row>
        <row r="668">
          <cell r="A668" t="str">
            <v>NZWIND_6_CALWND</v>
          </cell>
          <cell r="B668" t="str">
            <v>Wind Resource I</v>
          </cell>
          <cell r="C668" t="str">
            <v>CAISO System</v>
          </cell>
          <cell r="D668">
            <v>1.5903000410959331</v>
          </cell>
          <cell r="E668">
            <v>1.6913942453499886</v>
          </cell>
          <cell r="F668">
            <v>1.4861553325394086</v>
          </cell>
          <cell r="G668">
            <v>1.4238613017939321</v>
          </cell>
          <cell r="H668">
            <v>1.5140501245623672</v>
          </cell>
          <cell r="I668">
            <v>1.387805862404937</v>
          </cell>
          <cell r="J668">
            <v>1.2893869464647458</v>
          </cell>
          <cell r="K668">
            <v>0.97973133784066602</v>
          </cell>
          <cell r="L668">
            <v>1.0120901863650646</v>
          </cell>
          <cell r="M668">
            <v>0.93890480764270978</v>
          </cell>
          <cell r="N668">
            <v>1.2653463097671316</v>
          </cell>
          <cell r="O668">
            <v>1.5327553625572834</v>
          </cell>
        </row>
        <row r="669">
          <cell r="A669" t="str">
            <v>NZWIND_6_WDSTR</v>
          </cell>
          <cell r="B669" t="str">
            <v>Windstream 39</v>
          </cell>
          <cell r="C669" t="str">
            <v>CAISO System</v>
          </cell>
          <cell r="D669">
            <v>0.59194501529681953</v>
          </cell>
          <cell r="E669">
            <v>0.6295745246580513</v>
          </cell>
          <cell r="F669">
            <v>0.5531800404452244</v>
          </cell>
          <cell r="G669">
            <v>0.52999281788996366</v>
          </cell>
          <cell r="H669">
            <v>0.56356310192043668</v>
          </cell>
          <cell r="I669">
            <v>0.5165721821173932</v>
          </cell>
          <cell r="J669">
            <v>0.47993847451743321</v>
          </cell>
          <cell r="K669">
            <v>0.36467777575180349</v>
          </cell>
          <cell r="L669">
            <v>0.37672245825810741</v>
          </cell>
          <cell r="M669">
            <v>0.34948123395589753</v>
          </cell>
          <cell r="N669">
            <v>0.47099001530221013</v>
          </cell>
          <cell r="O669">
            <v>0.57052560717409995</v>
          </cell>
        </row>
        <row r="670">
          <cell r="A670" t="str">
            <v>NZWIND_6_WDSTR2</v>
          </cell>
          <cell r="B670" t="str">
            <v>Windstream 6040</v>
          </cell>
          <cell r="C670" t="str">
            <v>CAISO System</v>
          </cell>
          <cell r="D670">
            <v>0.71916901858449422</v>
          </cell>
          <cell r="E670">
            <v>0.76488606428605044</v>
          </cell>
          <cell r="F670">
            <v>0.67207246704837709</v>
          </cell>
          <cell r="G670">
            <v>0.64390172203347829</v>
          </cell>
          <cell r="H670">
            <v>0.68468711188542608</v>
          </cell>
          <cell r="I670">
            <v>0.62759665110978824</v>
          </cell>
          <cell r="J670">
            <v>0.5830894302346129</v>
          </cell>
          <cell r="K670">
            <v>0.44305628277905679</v>
          </cell>
          <cell r="L670">
            <v>0.45768967316731257</v>
          </cell>
          <cell r="M670">
            <v>0.42459361856731437</v>
          </cell>
          <cell r="N670">
            <v>0.57221772008358074</v>
          </cell>
          <cell r="O670">
            <v>0.69314603617868265</v>
          </cell>
        </row>
        <row r="671">
          <cell r="A671" t="str">
            <v>NZWIND_6_WDSTR3</v>
          </cell>
          <cell r="B671" t="str">
            <v>Windstream 6041</v>
          </cell>
          <cell r="C671" t="str">
            <v>CAISO System</v>
          </cell>
          <cell r="D671">
            <v>0.68206201762558905</v>
          </cell>
          <cell r="E671">
            <v>0.72542019856121731</v>
          </cell>
          <cell r="F671">
            <v>0.63739550928912414</v>
          </cell>
          <cell r="G671">
            <v>0.61067829165828647</v>
          </cell>
          <cell r="H671">
            <v>0.64935927564563745</v>
          </cell>
          <cell r="I671">
            <v>0.59521451432033967</v>
          </cell>
          <cell r="J671">
            <v>0.55300373481710208</v>
          </cell>
          <cell r="K671">
            <v>0.42019588489610787</v>
          </cell>
          <cell r="L671">
            <v>0.43407423548546104</v>
          </cell>
          <cell r="M671">
            <v>0.40268583972231775</v>
          </cell>
          <cell r="N671">
            <v>0.54269297285568086</v>
          </cell>
          <cell r="O671">
            <v>0.65738174438567931</v>
          </cell>
        </row>
        <row r="672">
          <cell r="A672" t="str">
            <v>NZWIND_6_WDSTR4</v>
          </cell>
          <cell r="B672" t="str">
            <v>Windstream 6042</v>
          </cell>
          <cell r="C672" t="str">
            <v>CAISO System</v>
          </cell>
          <cell r="D672">
            <v>1.1962590309132741</v>
          </cell>
          <cell r="E672">
            <v>1.272304337891047</v>
          </cell>
          <cell r="F672">
            <v>1.1179190668101997</v>
          </cell>
          <cell r="G672">
            <v>1.0710601125716579</v>
          </cell>
          <cell r="H672">
            <v>1.1389021492541362</v>
          </cell>
          <cell r="I672">
            <v>1.0439384098312694</v>
          </cell>
          <cell r="J672">
            <v>0.9699055141740367</v>
          </cell>
          <cell r="K672">
            <v>0.73697568413125658</v>
          </cell>
          <cell r="L672">
            <v>0.76131672907683201</v>
          </cell>
          <cell r="M672">
            <v>0.7062650608601273</v>
          </cell>
          <cell r="N672">
            <v>0.95182161301372026</v>
          </cell>
          <cell r="O672">
            <v>1.1529726449458677</v>
          </cell>
        </row>
        <row r="673">
          <cell r="A673" t="str">
            <v>OAK C_1_EBMUD</v>
          </cell>
          <cell r="B673" t="str">
            <v>MWWTP PGS 1 - ENGINES</v>
          </cell>
          <cell r="C673" t="str">
            <v>Bay Area</v>
          </cell>
          <cell r="D673">
            <v>0.9</v>
          </cell>
          <cell r="E673">
            <v>1.1299999999999999</v>
          </cell>
          <cell r="F673">
            <v>1.58</v>
          </cell>
          <cell r="G673">
            <v>1.54</v>
          </cell>
          <cell r="H673">
            <v>1.62</v>
          </cell>
          <cell r="I673">
            <v>1.44</v>
          </cell>
          <cell r="J673">
            <v>1.29</v>
          </cell>
          <cell r="K673">
            <v>1.49</v>
          </cell>
          <cell r="L673">
            <v>1.64</v>
          </cell>
          <cell r="M673">
            <v>1.45</v>
          </cell>
          <cell r="N673">
            <v>1.37</v>
          </cell>
          <cell r="O673">
            <v>1.76</v>
          </cell>
        </row>
        <row r="674">
          <cell r="A674" t="str">
            <v>OAK C_7_UNIT 1</v>
          </cell>
          <cell r="B674" t="str">
            <v>OAKLAND STATION C GT UNIT 1</v>
          </cell>
          <cell r="C674" t="str">
            <v>Bay Area</v>
          </cell>
          <cell r="D674">
            <v>55</v>
          </cell>
          <cell r="E674">
            <v>55</v>
          </cell>
          <cell r="F674">
            <v>55</v>
          </cell>
          <cell r="G674">
            <v>55</v>
          </cell>
          <cell r="H674">
            <v>55</v>
          </cell>
          <cell r="I674">
            <v>55</v>
          </cell>
          <cell r="J674">
            <v>55</v>
          </cell>
          <cell r="K674">
            <v>55</v>
          </cell>
          <cell r="L674">
            <v>55</v>
          </cell>
          <cell r="M674">
            <v>55</v>
          </cell>
          <cell r="N674">
            <v>55</v>
          </cell>
          <cell r="O674">
            <v>55</v>
          </cell>
        </row>
        <row r="675">
          <cell r="A675" t="str">
            <v>OAK C_7_UNIT 3</v>
          </cell>
          <cell r="B675" t="str">
            <v>OAKLAND STATION C GT UNIT 3</v>
          </cell>
          <cell r="C675" t="str">
            <v>Bay Area</v>
          </cell>
          <cell r="D675">
            <v>55</v>
          </cell>
          <cell r="E675">
            <v>55</v>
          </cell>
          <cell r="F675">
            <v>55</v>
          </cell>
          <cell r="G675">
            <v>55</v>
          </cell>
          <cell r="H675">
            <v>55</v>
          </cell>
          <cell r="I675">
            <v>55</v>
          </cell>
          <cell r="J675">
            <v>55</v>
          </cell>
          <cell r="K675">
            <v>55</v>
          </cell>
          <cell r="L675">
            <v>55</v>
          </cell>
          <cell r="M675">
            <v>55</v>
          </cell>
          <cell r="N675">
            <v>55</v>
          </cell>
          <cell r="O675">
            <v>55</v>
          </cell>
        </row>
        <row r="676">
          <cell r="A676" t="str">
            <v>OAK L_1_GTG1</v>
          </cell>
          <cell r="B676" t="str">
            <v>MWWTP PGS 2 - Turbine</v>
          </cell>
          <cell r="C676" t="str">
            <v>Bay Area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</row>
        <row r="677">
          <cell r="A677" t="str">
            <v>OAKWD_6_QF</v>
          </cell>
          <cell r="B677" t="str">
            <v>Oak Creek</v>
          </cell>
          <cell r="C677" t="str">
            <v>CAISO System</v>
          </cell>
          <cell r="D677">
            <v>4.9246291272604061</v>
          </cell>
          <cell r="E677">
            <v>5.2376841797671316</v>
          </cell>
          <cell r="F677">
            <v>4.6021276797637025</v>
          </cell>
          <cell r="G677">
            <v>4.409223831221877</v>
          </cell>
          <cell r="H677">
            <v>4.6885085523947971</v>
          </cell>
          <cell r="I677">
            <v>4.2975721539139551</v>
          </cell>
          <cell r="J677">
            <v>3.9928015775524965</v>
          </cell>
          <cell r="K677">
            <v>3.0339013761799292</v>
          </cell>
          <cell r="L677">
            <v>3.1341059437771501</v>
          </cell>
          <cell r="M677">
            <v>2.9074752210002579</v>
          </cell>
          <cell r="N677">
            <v>3.918355739245551</v>
          </cell>
          <cell r="O677">
            <v>4.7464324393857211</v>
          </cell>
        </row>
        <row r="678">
          <cell r="A678" t="str">
            <v>OAKWD_6_ZEPHWD</v>
          </cell>
          <cell r="B678" t="str">
            <v>Zephyr Park</v>
          </cell>
          <cell r="C678" t="str">
            <v>CAISO System</v>
          </cell>
          <cell r="D678">
            <v>0.61845001598175176</v>
          </cell>
          <cell r="E678">
            <v>0.65776442874721774</v>
          </cell>
          <cell r="F678">
            <v>0.57794929598754785</v>
          </cell>
          <cell r="G678">
            <v>0.55372383958652915</v>
          </cell>
          <cell r="H678">
            <v>0.5887972706631428</v>
          </cell>
          <cell r="I678">
            <v>0.53970227982414221</v>
          </cell>
          <cell r="J678">
            <v>0.50142825695851234</v>
          </cell>
          <cell r="K678">
            <v>0.38100663138248125</v>
          </cell>
          <cell r="L678">
            <v>0.39359062803085842</v>
          </cell>
          <cell r="M678">
            <v>0.36512964741660936</v>
          </cell>
          <cell r="N678">
            <v>0.49207912046499563</v>
          </cell>
          <cell r="O678">
            <v>0.59607152988338796</v>
          </cell>
        </row>
        <row r="679">
          <cell r="A679" t="str">
            <v>OASIS_6_CREST</v>
          </cell>
          <cell r="B679" t="str">
            <v>CREST Contracts</v>
          </cell>
          <cell r="C679" t="str">
            <v>Big Creek-Ventura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</row>
        <row r="680">
          <cell r="A680" t="str">
            <v>OASIS_6_GBDSR4</v>
          </cell>
          <cell r="B680" t="str">
            <v>Green Beanworks D</v>
          </cell>
          <cell r="C680" t="str">
            <v>Big Creek-Ventura</v>
          </cell>
          <cell r="D680">
            <v>0.01</v>
          </cell>
          <cell r="E680">
            <v>0.09</v>
          </cell>
          <cell r="F680">
            <v>0.11</v>
          </cell>
          <cell r="G680">
            <v>0.13</v>
          </cell>
          <cell r="H680">
            <v>0.19</v>
          </cell>
          <cell r="I680">
            <v>0.39</v>
          </cell>
          <cell r="J680">
            <v>0.43</v>
          </cell>
          <cell r="K680">
            <v>0.37</v>
          </cell>
          <cell r="L680">
            <v>0.33</v>
          </cell>
          <cell r="M680">
            <v>0.22</v>
          </cell>
          <cell r="N680">
            <v>0.17</v>
          </cell>
          <cell r="O680">
            <v>0.11</v>
          </cell>
        </row>
        <row r="681">
          <cell r="A681" t="str">
            <v>OASIS_6_SOLAR1</v>
          </cell>
          <cell r="B681" t="str">
            <v>Morgan Lancaster I</v>
          </cell>
          <cell r="C681" t="str">
            <v>Big Creek-Ventura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</row>
        <row r="682">
          <cell r="A682" t="str">
            <v>OASIS_6_SOLAR2</v>
          </cell>
          <cell r="B682" t="str">
            <v>Oasis Solar</v>
          </cell>
          <cell r="C682" t="str">
            <v>Big Creek-Ventura</v>
          </cell>
          <cell r="D682">
            <v>0.08</v>
          </cell>
          <cell r="E682">
            <v>0.6</v>
          </cell>
          <cell r="F682">
            <v>0.7</v>
          </cell>
          <cell r="G682">
            <v>0.88</v>
          </cell>
          <cell r="H682">
            <v>1.28</v>
          </cell>
          <cell r="I682">
            <v>2.62</v>
          </cell>
          <cell r="J682">
            <v>2.88</v>
          </cell>
          <cell r="K682">
            <v>2.48</v>
          </cell>
          <cell r="L682">
            <v>2.2200000000000002</v>
          </cell>
          <cell r="M682">
            <v>1.48</v>
          </cell>
          <cell r="N682">
            <v>1.1399999999999999</v>
          </cell>
          <cell r="O682">
            <v>0.7</v>
          </cell>
        </row>
        <row r="683">
          <cell r="A683" t="str">
            <v>OASIS_6_SOLAR3</v>
          </cell>
          <cell r="B683" t="str">
            <v>Soccer Center</v>
          </cell>
          <cell r="C683" t="str">
            <v>Big Creek-Ventura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</row>
        <row r="684">
          <cell r="A684" t="str">
            <v>OCTILO_5_WIND</v>
          </cell>
          <cell r="B684" t="str">
            <v>Ocotillo Wind Energy Facility</v>
          </cell>
          <cell r="C684" t="str">
            <v>San Diego-IV</v>
          </cell>
          <cell r="D684">
            <v>46.825501210046923</v>
          </cell>
          <cell r="E684">
            <v>49.802163890860776</v>
          </cell>
          <cell r="F684">
            <v>43.75901812477148</v>
          </cell>
          <cell r="G684">
            <v>41.924804997265781</v>
          </cell>
          <cell r="H684">
            <v>44.580364778780812</v>
          </cell>
          <cell r="I684">
            <v>40.863172615256481</v>
          </cell>
          <cell r="J684">
            <v>37.965282312573073</v>
          </cell>
          <cell r="K684">
            <v>28.847644947530721</v>
          </cell>
          <cell r="L684">
            <v>29.800433265193568</v>
          </cell>
          <cell r="M684">
            <v>27.645530447257567</v>
          </cell>
          <cell r="N684">
            <v>37.257419120921099</v>
          </cell>
          <cell r="O684">
            <v>45.131130119742231</v>
          </cell>
        </row>
        <row r="685">
          <cell r="A685" t="str">
            <v>OGROVE_6_PL1X2</v>
          </cell>
          <cell r="B685" t="str">
            <v>Orange Grove Energy Center</v>
          </cell>
          <cell r="C685" t="str">
            <v>San Diego-IV</v>
          </cell>
          <cell r="D685">
            <v>96</v>
          </cell>
          <cell r="E685">
            <v>96</v>
          </cell>
          <cell r="F685">
            <v>96</v>
          </cell>
          <cell r="G685">
            <v>96</v>
          </cell>
          <cell r="H685">
            <v>96</v>
          </cell>
          <cell r="I685">
            <v>96</v>
          </cell>
          <cell r="J685">
            <v>96</v>
          </cell>
          <cell r="K685">
            <v>96</v>
          </cell>
          <cell r="L685">
            <v>96</v>
          </cell>
          <cell r="M685">
            <v>96</v>
          </cell>
          <cell r="N685">
            <v>96</v>
          </cell>
          <cell r="O685">
            <v>96</v>
          </cell>
        </row>
        <row r="686">
          <cell r="A686" t="str">
            <v>OILFLD_7_QFUNTS</v>
          </cell>
          <cell r="B686" t="str">
            <v>Nacimiento Hydroelectric Plant</v>
          </cell>
          <cell r="C686" t="str">
            <v>CAISO System</v>
          </cell>
          <cell r="D686">
            <v>0.08</v>
          </cell>
          <cell r="E686">
            <v>0.13</v>
          </cell>
          <cell r="F686">
            <v>0.75</v>
          </cell>
          <cell r="G686">
            <v>2.1800000000000002</v>
          </cell>
          <cell r="H686">
            <v>2.59</v>
          </cell>
          <cell r="I686">
            <v>2.19</v>
          </cell>
          <cell r="J686">
            <v>2.06</v>
          </cell>
          <cell r="K686">
            <v>1.84</v>
          </cell>
          <cell r="L686">
            <v>1.08</v>
          </cell>
          <cell r="M686">
            <v>0.12</v>
          </cell>
          <cell r="N686">
            <v>0.1</v>
          </cell>
          <cell r="O686">
            <v>7.0000000000000007E-2</v>
          </cell>
        </row>
        <row r="687">
          <cell r="A687" t="str">
            <v>OLDRIV_6_BIOGAS</v>
          </cell>
          <cell r="B687" t="str">
            <v>Bidart Old River 1</v>
          </cell>
          <cell r="C687" t="str">
            <v>Kern</v>
          </cell>
          <cell r="D687">
            <v>1.61</v>
          </cell>
          <cell r="E687">
            <v>1.76</v>
          </cell>
          <cell r="F687">
            <v>1.79</v>
          </cell>
          <cell r="G687">
            <v>1.62</v>
          </cell>
          <cell r="H687">
            <v>1.68</v>
          </cell>
          <cell r="I687">
            <v>1.78</v>
          </cell>
          <cell r="J687">
            <v>1.69</v>
          </cell>
          <cell r="K687">
            <v>1.76</v>
          </cell>
          <cell r="L687">
            <v>1.77</v>
          </cell>
          <cell r="M687">
            <v>1.72</v>
          </cell>
          <cell r="N687">
            <v>1.75</v>
          </cell>
          <cell r="O687">
            <v>1.73</v>
          </cell>
        </row>
        <row r="688">
          <cell r="A688" t="str">
            <v>OLDRIV_6_CESDBM</v>
          </cell>
          <cell r="B688" t="str">
            <v>Ces Dairy Biogas</v>
          </cell>
          <cell r="C688" t="str">
            <v>Kern</v>
          </cell>
          <cell r="D688">
            <v>0.94</v>
          </cell>
          <cell r="E688">
            <v>0.97</v>
          </cell>
          <cell r="F688">
            <v>0.93</v>
          </cell>
          <cell r="G688">
            <v>0.93</v>
          </cell>
          <cell r="H688">
            <v>0.95</v>
          </cell>
          <cell r="I688">
            <v>0.92</v>
          </cell>
          <cell r="J688">
            <v>0.91</v>
          </cell>
          <cell r="K688">
            <v>0.92</v>
          </cell>
          <cell r="L688">
            <v>0.93</v>
          </cell>
          <cell r="M688">
            <v>0.95</v>
          </cell>
          <cell r="N688">
            <v>0.97</v>
          </cell>
          <cell r="O688">
            <v>0.97</v>
          </cell>
        </row>
        <row r="689">
          <cell r="A689" t="str">
            <v>OLDRIV_6_LKVBM1</v>
          </cell>
          <cell r="B689" t="str">
            <v>Lakeview Dairy Biogas</v>
          </cell>
          <cell r="C689" t="str">
            <v>Kern</v>
          </cell>
          <cell r="D689">
            <v>0.97</v>
          </cell>
          <cell r="E689">
            <v>0.96</v>
          </cell>
          <cell r="F689">
            <v>0.94</v>
          </cell>
          <cell r="G689">
            <v>0.95</v>
          </cell>
          <cell r="H689">
            <v>0.94</v>
          </cell>
          <cell r="I689">
            <v>0.94</v>
          </cell>
          <cell r="J689">
            <v>0.94</v>
          </cell>
          <cell r="K689">
            <v>0.92</v>
          </cell>
          <cell r="L689">
            <v>0.94</v>
          </cell>
          <cell r="M689">
            <v>0.95</v>
          </cell>
          <cell r="N689">
            <v>0.97</v>
          </cell>
          <cell r="O689">
            <v>0.95</v>
          </cell>
        </row>
        <row r="690">
          <cell r="A690" t="str">
            <v>OLDRV1_6_SOLAR</v>
          </cell>
          <cell r="B690" t="str">
            <v>Old River One</v>
          </cell>
          <cell r="C690" t="str">
            <v>Kern</v>
          </cell>
          <cell r="D690">
            <v>0.08</v>
          </cell>
          <cell r="E690">
            <v>0.6</v>
          </cell>
          <cell r="F690">
            <v>0.7</v>
          </cell>
          <cell r="G690">
            <v>0.88</v>
          </cell>
          <cell r="H690">
            <v>1.28</v>
          </cell>
          <cell r="I690">
            <v>2.62</v>
          </cell>
          <cell r="J690">
            <v>2.88</v>
          </cell>
          <cell r="K690">
            <v>2.48</v>
          </cell>
          <cell r="L690">
            <v>2.2200000000000002</v>
          </cell>
          <cell r="M690">
            <v>1.48</v>
          </cell>
          <cell r="N690">
            <v>1.1399999999999999</v>
          </cell>
          <cell r="O690">
            <v>0.7</v>
          </cell>
        </row>
        <row r="691">
          <cell r="A691" t="str">
            <v>OLINDA_2_COYCRK</v>
          </cell>
          <cell r="B691" t="str">
            <v xml:space="preserve">MWD Coyote Creek Hydroelectric Recovery </v>
          </cell>
          <cell r="C691" t="str">
            <v>LA Basin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</row>
        <row r="692">
          <cell r="A692" t="str">
            <v>OLINDA_2_LNDFL2</v>
          </cell>
          <cell r="B692" t="str">
            <v>Brea Power II</v>
          </cell>
          <cell r="C692" t="str">
            <v>LA Basin</v>
          </cell>
          <cell r="D692">
            <v>25.9</v>
          </cell>
          <cell r="E692">
            <v>26.41</v>
          </cell>
          <cell r="F692">
            <v>26.2</v>
          </cell>
          <cell r="G692">
            <v>22.78</v>
          </cell>
          <cell r="H692">
            <v>25.05</v>
          </cell>
          <cell r="I692">
            <v>22.34</v>
          </cell>
          <cell r="J692">
            <v>24.08</v>
          </cell>
          <cell r="K692">
            <v>24.83</v>
          </cell>
          <cell r="L692">
            <v>24.91</v>
          </cell>
          <cell r="M692">
            <v>24.5</v>
          </cell>
          <cell r="N692">
            <v>26.05</v>
          </cell>
          <cell r="O692">
            <v>26.19</v>
          </cell>
        </row>
        <row r="693">
          <cell r="A693" t="str">
            <v>OLINDA_7_BLKSND</v>
          </cell>
          <cell r="B693" t="str">
            <v>BlackSand Generating Facility</v>
          </cell>
          <cell r="C693" t="str">
            <v>LA Basin</v>
          </cell>
          <cell r="D693">
            <v>7.0000000000000007E-2</v>
          </cell>
          <cell r="E693">
            <v>7.0000000000000007E-2</v>
          </cell>
          <cell r="F693">
            <v>7.0000000000000007E-2</v>
          </cell>
          <cell r="G693">
            <v>0.02</v>
          </cell>
          <cell r="H693">
            <v>0.01</v>
          </cell>
          <cell r="I693">
            <v>0.12</v>
          </cell>
          <cell r="J693">
            <v>0.08</v>
          </cell>
          <cell r="K693">
            <v>0.08</v>
          </cell>
          <cell r="L693">
            <v>0.06</v>
          </cell>
          <cell r="M693">
            <v>0.01</v>
          </cell>
          <cell r="N693">
            <v>0</v>
          </cell>
          <cell r="O693">
            <v>0.01</v>
          </cell>
        </row>
        <row r="694">
          <cell r="A694" t="str">
            <v>OLIVEP_1_SOLAR</v>
          </cell>
          <cell r="B694" t="str">
            <v>White River Solar</v>
          </cell>
          <cell r="C694" t="str">
            <v>CAISO System</v>
          </cell>
          <cell r="D694">
            <v>0.08</v>
          </cell>
          <cell r="E694">
            <v>0.6</v>
          </cell>
          <cell r="F694">
            <v>0.7</v>
          </cell>
          <cell r="G694">
            <v>0.88</v>
          </cell>
          <cell r="H694">
            <v>1.28</v>
          </cell>
          <cell r="I694">
            <v>2.62</v>
          </cell>
          <cell r="J694">
            <v>2.88</v>
          </cell>
          <cell r="K694">
            <v>2.48</v>
          </cell>
          <cell r="L694">
            <v>2.2200000000000002</v>
          </cell>
          <cell r="M694">
            <v>1.48</v>
          </cell>
          <cell r="N694">
            <v>1.1399999999999999</v>
          </cell>
          <cell r="O694">
            <v>0.7</v>
          </cell>
        </row>
        <row r="695">
          <cell r="A695" t="str">
            <v>OLIVEP_1_SOLAR2</v>
          </cell>
          <cell r="B695" t="str">
            <v>White River West</v>
          </cell>
          <cell r="C695" t="str">
            <v>CAISO System</v>
          </cell>
          <cell r="D695">
            <v>0.08</v>
          </cell>
          <cell r="E695">
            <v>0.59</v>
          </cell>
          <cell r="F695">
            <v>0.69</v>
          </cell>
          <cell r="G695">
            <v>0.87</v>
          </cell>
          <cell r="H695">
            <v>1.26</v>
          </cell>
          <cell r="I695">
            <v>2.59</v>
          </cell>
          <cell r="J695">
            <v>2.84</v>
          </cell>
          <cell r="K695">
            <v>2.4500000000000002</v>
          </cell>
          <cell r="L695">
            <v>2.19</v>
          </cell>
          <cell r="M695">
            <v>1.46</v>
          </cell>
          <cell r="N695">
            <v>1.1299999999999999</v>
          </cell>
          <cell r="O695">
            <v>0.69</v>
          </cell>
        </row>
        <row r="696">
          <cell r="A696" t="str">
            <v>OLSEN_2_UNIT</v>
          </cell>
          <cell r="B696" t="str">
            <v>OLSEN POWER PARTNERS</v>
          </cell>
          <cell r="C696" t="str">
            <v>CAISO System</v>
          </cell>
          <cell r="D696">
            <v>1.28</v>
          </cell>
          <cell r="E696">
            <v>1.63</v>
          </cell>
          <cell r="F696">
            <v>2.12</v>
          </cell>
          <cell r="G696">
            <v>3.35</v>
          </cell>
          <cell r="H696">
            <v>2.66</v>
          </cell>
          <cell r="I696">
            <v>1.24</v>
          </cell>
          <cell r="J696">
            <v>0.22</v>
          </cell>
          <cell r="K696">
            <v>0.01</v>
          </cell>
          <cell r="L696">
            <v>0</v>
          </cell>
          <cell r="M696">
            <v>0.11</v>
          </cell>
          <cell r="N696">
            <v>0.09</v>
          </cell>
          <cell r="O696">
            <v>0.21</v>
          </cell>
        </row>
        <row r="697">
          <cell r="A697" t="str">
            <v>OMAR_2_UNIT 1</v>
          </cell>
          <cell r="B697" t="str">
            <v>KERN RIVER COGENERATION CO. UNIT 1</v>
          </cell>
          <cell r="C697" t="str">
            <v>Big Creek-Ventura</v>
          </cell>
          <cell r="D697">
            <v>75</v>
          </cell>
          <cell r="E697">
            <v>75</v>
          </cell>
          <cell r="F697">
            <v>75</v>
          </cell>
          <cell r="G697">
            <v>75</v>
          </cell>
          <cell r="H697">
            <v>74.67</v>
          </cell>
          <cell r="I697">
            <v>73.67</v>
          </cell>
          <cell r="J697">
            <v>73</v>
          </cell>
          <cell r="K697">
            <v>72.67</v>
          </cell>
          <cell r="L697">
            <v>73.67</v>
          </cell>
          <cell r="M697">
            <v>74.33</v>
          </cell>
          <cell r="N697">
            <v>75</v>
          </cell>
          <cell r="O697">
            <v>75</v>
          </cell>
        </row>
        <row r="698">
          <cell r="A698" t="str">
            <v>OMAR_2_UNIT 2</v>
          </cell>
          <cell r="B698" t="str">
            <v>KERN RIVER COGENERATION CO. UNIT 2</v>
          </cell>
          <cell r="C698" t="str">
            <v>Big Creek-Ventura</v>
          </cell>
          <cell r="D698">
            <v>75</v>
          </cell>
          <cell r="E698">
            <v>75</v>
          </cell>
          <cell r="F698">
            <v>75</v>
          </cell>
          <cell r="G698">
            <v>75</v>
          </cell>
          <cell r="H698">
            <v>74.67</v>
          </cell>
          <cell r="I698">
            <v>73.67</v>
          </cell>
          <cell r="J698">
            <v>73.33</v>
          </cell>
          <cell r="K698">
            <v>73</v>
          </cell>
          <cell r="L698">
            <v>73.67</v>
          </cell>
          <cell r="M698">
            <v>74.67</v>
          </cell>
          <cell r="N698">
            <v>75</v>
          </cell>
          <cell r="O698">
            <v>75</v>
          </cell>
        </row>
        <row r="699">
          <cell r="A699" t="str">
            <v>OMAR_2_UNIT 3</v>
          </cell>
          <cell r="B699" t="str">
            <v>KERN RIVER COGENERATION CO. UNIT 3</v>
          </cell>
          <cell r="C699" t="str">
            <v>Big Creek-Ventura</v>
          </cell>
          <cell r="D699">
            <v>75</v>
          </cell>
          <cell r="E699">
            <v>75</v>
          </cell>
          <cell r="F699">
            <v>75</v>
          </cell>
          <cell r="G699">
            <v>75</v>
          </cell>
          <cell r="H699">
            <v>73.67</v>
          </cell>
          <cell r="I699">
            <v>73.67</v>
          </cell>
          <cell r="J699">
            <v>73.33</v>
          </cell>
          <cell r="K699">
            <v>73</v>
          </cell>
          <cell r="L699">
            <v>73.67</v>
          </cell>
          <cell r="M699">
            <v>75</v>
          </cell>
          <cell r="N699">
            <v>75</v>
          </cell>
          <cell r="O699">
            <v>75</v>
          </cell>
        </row>
        <row r="700">
          <cell r="A700" t="str">
            <v>OMAR_2_UNIT 4</v>
          </cell>
          <cell r="B700" t="str">
            <v>KERN RIVER COGENERATION CO. UNIT 4</v>
          </cell>
          <cell r="C700" t="str">
            <v>Big Creek-Ventura</v>
          </cell>
          <cell r="D700">
            <v>75</v>
          </cell>
          <cell r="E700">
            <v>75</v>
          </cell>
          <cell r="F700">
            <v>75</v>
          </cell>
          <cell r="G700">
            <v>75</v>
          </cell>
          <cell r="H700">
            <v>74</v>
          </cell>
          <cell r="I700">
            <v>73.33</v>
          </cell>
          <cell r="J700">
            <v>73.67</v>
          </cell>
          <cell r="K700">
            <v>73.67</v>
          </cell>
          <cell r="L700">
            <v>74.33</v>
          </cell>
          <cell r="M700">
            <v>75</v>
          </cell>
          <cell r="N700">
            <v>75</v>
          </cell>
          <cell r="O700">
            <v>75</v>
          </cell>
        </row>
        <row r="701">
          <cell r="A701" t="str">
            <v>ONLLPP_6_UNITS</v>
          </cell>
          <cell r="B701" t="str">
            <v>O'NEILL PUMP-GEN (AGGREGATE)</v>
          </cell>
          <cell r="C701" t="str">
            <v>Fresno</v>
          </cell>
          <cell r="D701">
            <v>0</v>
          </cell>
          <cell r="E701">
            <v>0.57999999999999996</v>
          </cell>
          <cell r="F701">
            <v>7.0000000000000007E-2</v>
          </cell>
          <cell r="G701">
            <v>0.32</v>
          </cell>
          <cell r="H701">
            <v>1.71</v>
          </cell>
          <cell r="I701">
            <v>1.64</v>
          </cell>
          <cell r="J701">
            <v>1.48</v>
          </cell>
          <cell r="K701">
            <v>0.64</v>
          </cell>
          <cell r="L701">
            <v>0.05</v>
          </cell>
          <cell r="M701">
            <v>0.67</v>
          </cell>
          <cell r="N701">
            <v>0.42</v>
          </cell>
          <cell r="O701">
            <v>0</v>
          </cell>
        </row>
        <row r="702">
          <cell r="A702" t="str">
            <v>ORLND_6_HIGHLI</v>
          </cell>
          <cell r="B702" t="str">
            <v>High Line Canal Hydro</v>
          </cell>
          <cell r="C702" t="str">
            <v>CAISO System</v>
          </cell>
          <cell r="D702">
            <v>0</v>
          </cell>
          <cell r="E702">
            <v>0</v>
          </cell>
          <cell r="F702">
            <v>0</v>
          </cell>
          <cell r="G702">
            <v>0.06</v>
          </cell>
          <cell r="H702">
            <v>0.06</v>
          </cell>
          <cell r="I702">
            <v>0.03</v>
          </cell>
          <cell r="J702">
            <v>0</v>
          </cell>
          <cell r="K702">
            <v>0</v>
          </cell>
          <cell r="L702">
            <v>0</v>
          </cell>
          <cell r="M702">
            <v>0.04</v>
          </cell>
          <cell r="N702">
            <v>0</v>
          </cell>
          <cell r="O702">
            <v>0</v>
          </cell>
        </row>
        <row r="703">
          <cell r="A703" t="str">
            <v>ORLND_6_SOLAR1</v>
          </cell>
          <cell r="B703" t="str">
            <v>Enerparc California 2</v>
          </cell>
          <cell r="C703" t="str">
            <v>CAISO System</v>
          </cell>
          <cell r="D703">
            <v>0.01</v>
          </cell>
          <cell r="E703">
            <v>0.05</v>
          </cell>
          <cell r="F703">
            <v>0.05</v>
          </cell>
          <cell r="G703">
            <v>7.0000000000000007E-2</v>
          </cell>
          <cell r="H703">
            <v>0.1</v>
          </cell>
          <cell r="I703">
            <v>0.2</v>
          </cell>
          <cell r="J703">
            <v>0.22</v>
          </cell>
          <cell r="K703">
            <v>0.19</v>
          </cell>
          <cell r="L703">
            <v>0.17</v>
          </cell>
          <cell r="M703">
            <v>0.11</v>
          </cell>
          <cell r="N703">
            <v>0.09</v>
          </cell>
          <cell r="O703">
            <v>0.05</v>
          </cell>
        </row>
        <row r="704">
          <cell r="A704" t="str">
            <v>ORMOND_7_UNIT 1</v>
          </cell>
          <cell r="B704" t="str">
            <v>ORMOND BEACH GEN STA. UNIT 1</v>
          </cell>
          <cell r="C704" t="str">
            <v>Big Creek-Ventura</v>
          </cell>
          <cell r="D704">
            <v>741.27</v>
          </cell>
          <cell r="E704">
            <v>741.27</v>
          </cell>
          <cell r="F704">
            <v>741.27</v>
          </cell>
          <cell r="G704">
            <v>741.27</v>
          </cell>
          <cell r="H704">
            <v>741.27</v>
          </cell>
          <cell r="I704">
            <v>741.27</v>
          </cell>
          <cell r="J704">
            <v>741.27</v>
          </cell>
          <cell r="K704">
            <v>741.27</v>
          </cell>
          <cell r="L704">
            <v>741.27</v>
          </cell>
          <cell r="M704">
            <v>741.27</v>
          </cell>
          <cell r="N704">
            <v>741.27</v>
          </cell>
          <cell r="O704">
            <v>741.27</v>
          </cell>
        </row>
        <row r="705">
          <cell r="A705" t="str">
            <v>ORMOND_7_UNIT 2</v>
          </cell>
          <cell r="B705" t="str">
            <v>ORMOND BEACH GEN STA. UNIT 2</v>
          </cell>
          <cell r="C705" t="str">
            <v>Big Creek-Ventura</v>
          </cell>
          <cell r="D705">
            <v>750</v>
          </cell>
          <cell r="E705">
            <v>750</v>
          </cell>
          <cell r="F705">
            <v>750</v>
          </cell>
          <cell r="G705">
            <v>750</v>
          </cell>
          <cell r="H705">
            <v>750</v>
          </cell>
          <cell r="I705">
            <v>750</v>
          </cell>
          <cell r="J705">
            <v>750</v>
          </cell>
          <cell r="K705">
            <v>750</v>
          </cell>
          <cell r="L705">
            <v>750</v>
          </cell>
          <cell r="M705">
            <v>750</v>
          </cell>
          <cell r="N705">
            <v>750</v>
          </cell>
          <cell r="O705">
            <v>750</v>
          </cell>
        </row>
        <row r="706">
          <cell r="A706" t="str">
            <v>OROLOM_1_SOLAR1</v>
          </cell>
          <cell r="B706" t="str">
            <v>Oro Loma Solar 1</v>
          </cell>
          <cell r="C706" t="str">
            <v>Fresno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</row>
        <row r="707">
          <cell r="A707" t="str">
            <v>OROLOM_1_SOLAR2</v>
          </cell>
          <cell r="B707" t="str">
            <v>Oro Loma Solar 2</v>
          </cell>
          <cell r="C707" t="str">
            <v>Fresno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</row>
        <row r="708">
          <cell r="A708" t="str">
            <v>OROVIL_6_UNIT</v>
          </cell>
          <cell r="B708" t="str">
            <v>Oroville Cogeneration, LP</v>
          </cell>
          <cell r="C708" t="str">
            <v>Sierra</v>
          </cell>
          <cell r="D708">
            <v>7.5</v>
          </cell>
          <cell r="E708">
            <v>7.5</v>
          </cell>
          <cell r="F708">
            <v>7.5</v>
          </cell>
          <cell r="G708">
            <v>7.5</v>
          </cell>
          <cell r="H708">
            <v>7.5</v>
          </cell>
          <cell r="I708">
            <v>7.5</v>
          </cell>
          <cell r="J708">
            <v>7.5</v>
          </cell>
          <cell r="K708">
            <v>7.5</v>
          </cell>
          <cell r="L708">
            <v>7.5</v>
          </cell>
          <cell r="M708">
            <v>7.5</v>
          </cell>
          <cell r="N708">
            <v>7.5</v>
          </cell>
          <cell r="O708">
            <v>7.5</v>
          </cell>
        </row>
        <row r="709">
          <cell r="A709" t="str">
            <v>ORTGA_6_ME1SL1</v>
          </cell>
          <cell r="B709" t="str">
            <v>Merced 1</v>
          </cell>
          <cell r="C709" t="str">
            <v>Fresno</v>
          </cell>
          <cell r="D709">
            <v>0.01</v>
          </cell>
          <cell r="E709">
            <v>0.09</v>
          </cell>
          <cell r="F709">
            <v>0.11</v>
          </cell>
          <cell r="G709">
            <v>0.13</v>
          </cell>
          <cell r="H709">
            <v>0.19</v>
          </cell>
          <cell r="I709">
            <v>0.39</v>
          </cell>
          <cell r="J709">
            <v>0.43</v>
          </cell>
          <cell r="K709">
            <v>0.37</v>
          </cell>
          <cell r="L709">
            <v>0.33</v>
          </cell>
          <cell r="M709">
            <v>0.22</v>
          </cell>
          <cell r="N709">
            <v>0.17</v>
          </cell>
          <cell r="O709">
            <v>0.11</v>
          </cell>
        </row>
        <row r="710">
          <cell r="A710" t="str">
            <v>OSO_6_NSPIN</v>
          </cell>
          <cell r="B710" t="str">
            <v>OSO_6_NSPIN</v>
          </cell>
          <cell r="C710" t="str">
            <v>Big Creek-Ventura</v>
          </cell>
          <cell r="D710">
            <v>18</v>
          </cell>
          <cell r="E710">
            <v>18</v>
          </cell>
          <cell r="F710">
            <v>18</v>
          </cell>
          <cell r="G710">
            <v>18</v>
          </cell>
          <cell r="H710">
            <v>18</v>
          </cell>
          <cell r="I710">
            <v>18</v>
          </cell>
          <cell r="J710">
            <v>18</v>
          </cell>
          <cell r="K710">
            <v>18</v>
          </cell>
          <cell r="L710">
            <v>18</v>
          </cell>
          <cell r="M710">
            <v>18</v>
          </cell>
          <cell r="N710">
            <v>18</v>
          </cell>
          <cell r="O710">
            <v>18</v>
          </cell>
        </row>
        <row r="711">
          <cell r="A711" t="str">
            <v>OTAY_6_PL1X2</v>
          </cell>
          <cell r="B711" t="str">
            <v>Chula Vista Energy Center, LLC</v>
          </cell>
          <cell r="C711" t="str">
            <v>San Diego-IV</v>
          </cell>
          <cell r="D711">
            <v>37.200000000000003</v>
          </cell>
          <cell r="E711">
            <v>37.200000000000003</v>
          </cell>
          <cell r="F711">
            <v>37.200000000000003</v>
          </cell>
          <cell r="G711">
            <v>37.200000000000003</v>
          </cell>
          <cell r="H711">
            <v>37.200000000000003</v>
          </cell>
          <cell r="I711">
            <v>37.200000000000003</v>
          </cell>
          <cell r="J711">
            <v>37.200000000000003</v>
          </cell>
          <cell r="K711">
            <v>37.200000000000003</v>
          </cell>
          <cell r="L711">
            <v>37.200000000000003</v>
          </cell>
          <cell r="M711">
            <v>37.200000000000003</v>
          </cell>
          <cell r="N711">
            <v>37.200000000000003</v>
          </cell>
          <cell r="O711">
            <v>37.200000000000003</v>
          </cell>
        </row>
        <row r="712">
          <cell r="A712" t="str">
            <v>OTMESA_2_PL1X3</v>
          </cell>
          <cell r="B712" t="str">
            <v>OTAY MESA ENERGY CENTER</v>
          </cell>
          <cell r="C712" t="str">
            <v>San Diego-IV</v>
          </cell>
          <cell r="D712">
            <v>603.6</v>
          </cell>
          <cell r="E712">
            <v>603.6</v>
          </cell>
          <cell r="F712">
            <v>603.6</v>
          </cell>
          <cell r="G712">
            <v>603.6</v>
          </cell>
          <cell r="H712">
            <v>603.6</v>
          </cell>
          <cell r="I712">
            <v>603.6</v>
          </cell>
          <cell r="J712">
            <v>603.6</v>
          </cell>
          <cell r="K712">
            <v>603.6</v>
          </cell>
          <cell r="L712">
            <v>603.6</v>
          </cell>
          <cell r="M712">
            <v>603.6</v>
          </cell>
          <cell r="N712">
            <v>603.6</v>
          </cell>
          <cell r="O712">
            <v>603.6</v>
          </cell>
        </row>
        <row r="713">
          <cell r="A713" t="str">
            <v>OXBOW_6_DRUM</v>
          </cell>
          <cell r="B713" t="str">
            <v>OXBOW HYDRO</v>
          </cell>
          <cell r="C713" t="str">
            <v>Sierra</v>
          </cell>
          <cell r="D713">
            <v>2.38</v>
          </cell>
          <cell r="E713">
            <v>2</v>
          </cell>
          <cell r="F713">
            <v>2.0099999999999998</v>
          </cell>
          <cell r="G713">
            <v>3.71</v>
          </cell>
          <cell r="H713">
            <v>2.83</v>
          </cell>
          <cell r="I713">
            <v>2.57</v>
          </cell>
          <cell r="J713">
            <v>2.6</v>
          </cell>
          <cell r="K713">
            <v>3.22</v>
          </cell>
          <cell r="L713">
            <v>2.99</v>
          </cell>
          <cell r="M713">
            <v>0.02</v>
          </cell>
          <cell r="N713">
            <v>1.48</v>
          </cell>
          <cell r="O713">
            <v>2.71</v>
          </cell>
        </row>
        <row r="714">
          <cell r="A714" t="str">
            <v>OXMTN_6_LNDFIL</v>
          </cell>
          <cell r="B714" t="str">
            <v>Ox Mountain Landfill Generating Plant</v>
          </cell>
          <cell r="C714" t="str">
            <v>Bay Area</v>
          </cell>
          <cell r="D714">
            <v>10.34</v>
          </cell>
          <cell r="E714">
            <v>10.37</v>
          </cell>
          <cell r="F714">
            <v>10.62</v>
          </cell>
          <cell r="G714">
            <v>10.62</v>
          </cell>
          <cell r="H714">
            <v>10.34</v>
          </cell>
          <cell r="I714">
            <v>10.39</v>
          </cell>
          <cell r="J714">
            <v>10.59</v>
          </cell>
          <cell r="K714">
            <v>10.26</v>
          </cell>
          <cell r="L714">
            <v>10.39</v>
          </cell>
          <cell r="M714">
            <v>10.16</v>
          </cell>
          <cell r="N714">
            <v>10.48</v>
          </cell>
          <cell r="O714">
            <v>10.62</v>
          </cell>
        </row>
        <row r="715">
          <cell r="A715" t="str">
            <v>PACLUM_6_UNIT</v>
          </cell>
          <cell r="B715" t="str">
            <v>Humboldt Redwood</v>
          </cell>
          <cell r="C715" t="str">
            <v>Humboldt</v>
          </cell>
          <cell r="D715">
            <v>15.1</v>
          </cell>
          <cell r="E715">
            <v>12.4</v>
          </cell>
          <cell r="F715">
            <v>11.73</v>
          </cell>
          <cell r="G715">
            <v>8.93</v>
          </cell>
          <cell r="H715">
            <v>14.21</v>
          </cell>
          <cell r="I715">
            <v>15.71</v>
          </cell>
          <cell r="J715">
            <v>14.8</v>
          </cell>
          <cell r="K715">
            <v>12.89</v>
          </cell>
          <cell r="L715">
            <v>14.53</v>
          </cell>
          <cell r="M715">
            <v>14.53</v>
          </cell>
          <cell r="N715">
            <v>12.81</v>
          </cell>
          <cell r="O715">
            <v>15.07</v>
          </cell>
        </row>
        <row r="716">
          <cell r="A716" t="str">
            <v>PADUA_2_ONTARO</v>
          </cell>
          <cell r="B716" t="str">
            <v>ONTARIO/SIERRA HYDRO PSP</v>
          </cell>
          <cell r="C716" t="str">
            <v>LA Basin</v>
          </cell>
          <cell r="D716">
            <v>0.7</v>
          </cell>
          <cell r="E716">
            <v>0.61</v>
          </cell>
          <cell r="F716">
            <v>0.78</v>
          </cell>
          <cell r="G716">
            <v>1.1200000000000001</v>
          </cell>
          <cell r="H716">
            <v>1</v>
          </cell>
          <cell r="I716">
            <v>0.85</v>
          </cell>
          <cell r="J716">
            <v>0.85</v>
          </cell>
          <cell r="K716">
            <v>0.82</v>
          </cell>
          <cell r="L716">
            <v>0.74</v>
          </cell>
          <cell r="M716">
            <v>0.62</v>
          </cell>
          <cell r="N716">
            <v>0.49</v>
          </cell>
          <cell r="O716">
            <v>0.64</v>
          </cell>
        </row>
        <row r="717">
          <cell r="A717" t="str">
            <v>PADUA_2_SOLAR1</v>
          </cell>
          <cell r="B717" t="str">
            <v>Kona Solar - Rancho DC #1</v>
          </cell>
          <cell r="C717" t="str">
            <v>LA Basin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</row>
        <row r="718">
          <cell r="A718" t="str">
            <v>PADUA_6_MWDSDM</v>
          </cell>
          <cell r="B718" t="str">
            <v>San Dimas Hydroelectric Recovery Plant</v>
          </cell>
          <cell r="C718" t="str">
            <v>LA Basin</v>
          </cell>
          <cell r="D718">
            <v>2.4</v>
          </cell>
          <cell r="E718">
            <v>2.4</v>
          </cell>
          <cell r="F718">
            <v>0</v>
          </cell>
          <cell r="G718">
            <v>2.4</v>
          </cell>
          <cell r="H718">
            <v>6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</row>
        <row r="719">
          <cell r="A719" t="str">
            <v>PADUA_6_QF</v>
          </cell>
          <cell r="B719" t="str">
            <v>PADUA QFS</v>
          </cell>
          <cell r="C719" t="str">
            <v>LA Basin</v>
          </cell>
          <cell r="D719">
            <v>0.2</v>
          </cell>
          <cell r="E719">
            <v>0.28000000000000003</v>
          </cell>
          <cell r="F719">
            <v>0.24</v>
          </cell>
          <cell r="G719">
            <v>0.35</v>
          </cell>
          <cell r="H719">
            <v>0.5</v>
          </cell>
          <cell r="I719">
            <v>0.52</v>
          </cell>
          <cell r="J719">
            <v>0.54</v>
          </cell>
          <cell r="K719">
            <v>0.43</v>
          </cell>
          <cell r="L719">
            <v>0.5</v>
          </cell>
          <cell r="M719">
            <v>0.49</v>
          </cell>
          <cell r="N719">
            <v>0.44</v>
          </cell>
          <cell r="O719">
            <v>0.19</v>
          </cell>
        </row>
        <row r="720">
          <cell r="A720" t="str">
            <v>PADUA_7_SDIMAS</v>
          </cell>
          <cell r="B720" t="str">
            <v>San Dimas Wash Hydro</v>
          </cell>
          <cell r="C720" t="str">
            <v>LA Basin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0.85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</row>
        <row r="721">
          <cell r="A721" t="str">
            <v>PAIGES_6_SOLAR</v>
          </cell>
          <cell r="B721" t="str">
            <v>Paige Solar</v>
          </cell>
          <cell r="C721" t="str">
            <v>Fresno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</row>
        <row r="722">
          <cell r="A722" t="str">
            <v>PALALT_7_COBUG</v>
          </cell>
          <cell r="B722" t="str">
            <v>Cooperatively Owned Back Up Generator</v>
          </cell>
          <cell r="C722" t="str">
            <v>Bay Area</v>
          </cell>
          <cell r="D722">
            <v>4.5</v>
          </cell>
          <cell r="E722">
            <v>4.5</v>
          </cell>
          <cell r="F722">
            <v>4.5</v>
          </cell>
          <cell r="G722">
            <v>4.5</v>
          </cell>
          <cell r="H722">
            <v>4.5</v>
          </cell>
          <cell r="I722">
            <v>4.5</v>
          </cell>
          <cell r="J722">
            <v>4.5</v>
          </cell>
          <cell r="K722">
            <v>4.5</v>
          </cell>
          <cell r="L722">
            <v>4.5</v>
          </cell>
          <cell r="M722">
            <v>4.5</v>
          </cell>
          <cell r="N722">
            <v>4.5</v>
          </cell>
          <cell r="O722">
            <v>4.5</v>
          </cell>
        </row>
        <row r="723">
          <cell r="A723" t="str">
            <v>PALOMR_2_PL1X3</v>
          </cell>
          <cell r="B723" t="str">
            <v>Palomar Energy Center</v>
          </cell>
          <cell r="C723" t="str">
            <v>San Diego-IV</v>
          </cell>
          <cell r="D723">
            <v>588.21</v>
          </cell>
          <cell r="E723">
            <v>588.21</v>
          </cell>
          <cell r="F723">
            <v>588.21</v>
          </cell>
          <cell r="G723">
            <v>588.21</v>
          </cell>
          <cell r="H723">
            <v>588.21</v>
          </cell>
          <cell r="I723">
            <v>588.21</v>
          </cell>
          <cell r="J723">
            <v>588.21</v>
          </cell>
          <cell r="K723">
            <v>588.21</v>
          </cell>
          <cell r="L723">
            <v>588.21</v>
          </cell>
          <cell r="M723">
            <v>588.21</v>
          </cell>
          <cell r="N723">
            <v>588.21</v>
          </cell>
          <cell r="O723">
            <v>588.21</v>
          </cell>
        </row>
        <row r="724">
          <cell r="A724" t="str">
            <v>PARDEB_6_UNITS</v>
          </cell>
          <cell r="B724" t="str">
            <v>Pardee Power House</v>
          </cell>
          <cell r="C724" t="str">
            <v>CAISO System</v>
          </cell>
          <cell r="D724">
            <v>17.7</v>
          </cell>
          <cell r="E724">
            <v>15.62</v>
          </cell>
          <cell r="F724">
            <v>7.7</v>
          </cell>
          <cell r="G724">
            <v>19.940000000000001</v>
          </cell>
          <cell r="H724">
            <v>7.76</v>
          </cell>
          <cell r="I724">
            <v>27.3</v>
          </cell>
          <cell r="J724">
            <v>17.7</v>
          </cell>
          <cell r="K724">
            <v>19.18</v>
          </cell>
          <cell r="L724">
            <v>15.44</v>
          </cell>
          <cell r="M724">
            <v>18.7</v>
          </cell>
          <cell r="N724">
            <v>15.7</v>
          </cell>
          <cell r="O724">
            <v>26.42</v>
          </cell>
        </row>
        <row r="725">
          <cell r="A725" t="str">
            <v>PBLOSM_2_SOLAR</v>
          </cell>
          <cell r="B725" t="str">
            <v>PearBlossom</v>
          </cell>
          <cell r="C725" t="str">
            <v>CAISO System</v>
          </cell>
          <cell r="D725">
            <v>0.04</v>
          </cell>
          <cell r="E725">
            <v>0.28999999999999998</v>
          </cell>
          <cell r="F725">
            <v>0.33</v>
          </cell>
          <cell r="G725">
            <v>0.42</v>
          </cell>
          <cell r="H725">
            <v>0.61</v>
          </cell>
          <cell r="I725">
            <v>1.24</v>
          </cell>
          <cell r="J725">
            <v>1.37</v>
          </cell>
          <cell r="K725">
            <v>1.18</v>
          </cell>
          <cell r="L725">
            <v>1.05</v>
          </cell>
          <cell r="M725">
            <v>0.7</v>
          </cell>
          <cell r="N725">
            <v>0.54</v>
          </cell>
          <cell r="O725">
            <v>0.33</v>
          </cell>
        </row>
        <row r="726">
          <cell r="A726" t="str">
            <v>PEABDY_2_LNDFIL</v>
          </cell>
          <cell r="B726" t="str">
            <v>G2 Energy Hay Road Power Plant</v>
          </cell>
          <cell r="C726" t="str">
            <v>CAISO System</v>
          </cell>
          <cell r="D726">
            <v>1.55</v>
          </cell>
          <cell r="E726">
            <v>1.55</v>
          </cell>
          <cell r="F726">
            <v>1.5</v>
          </cell>
          <cell r="G726">
            <v>1.53</v>
          </cell>
          <cell r="H726">
            <v>1.53</v>
          </cell>
          <cell r="I726">
            <v>1.52</v>
          </cell>
          <cell r="J726">
            <v>1.5</v>
          </cell>
          <cell r="K726">
            <v>1.52</v>
          </cell>
          <cell r="L726">
            <v>1.52</v>
          </cell>
          <cell r="M726">
            <v>1.54</v>
          </cell>
          <cell r="N726">
            <v>1.54</v>
          </cell>
          <cell r="O726">
            <v>1.53</v>
          </cell>
        </row>
        <row r="727">
          <cell r="A727" t="str">
            <v>PEABDY_2_LNDFL1</v>
          </cell>
          <cell r="B727" t="str">
            <v>Potrero Hills Energy Producers</v>
          </cell>
          <cell r="C727" t="str">
            <v>CAISO System</v>
          </cell>
          <cell r="D727">
            <v>7.72</v>
          </cell>
          <cell r="E727">
            <v>7.69</v>
          </cell>
          <cell r="F727">
            <v>7.55</v>
          </cell>
          <cell r="G727">
            <v>7.63</v>
          </cell>
          <cell r="H727">
            <v>7.16</v>
          </cell>
          <cell r="I727">
            <v>7.44</v>
          </cell>
          <cell r="J727">
            <v>7.58</v>
          </cell>
          <cell r="K727">
            <v>7.53</v>
          </cell>
          <cell r="L727">
            <v>7.55</v>
          </cell>
          <cell r="M727">
            <v>7.49</v>
          </cell>
          <cell r="N727">
            <v>7.38</v>
          </cell>
          <cell r="O727">
            <v>7.24</v>
          </cell>
        </row>
        <row r="728">
          <cell r="A728" t="str">
            <v>PEARBL_2_NSPIN</v>
          </cell>
          <cell r="B728" t="str">
            <v>PEARBL_2_NSPIN</v>
          </cell>
          <cell r="C728" t="str">
            <v>CAISO System</v>
          </cell>
          <cell r="D728">
            <v>21</v>
          </cell>
          <cell r="E728">
            <v>21</v>
          </cell>
          <cell r="F728">
            <v>21</v>
          </cell>
          <cell r="G728">
            <v>42</v>
          </cell>
          <cell r="H728">
            <v>42</v>
          </cell>
          <cell r="I728">
            <v>42</v>
          </cell>
          <cell r="J728">
            <v>46</v>
          </cell>
          <cell r="K728">
            <v>46</v>
          </cell>
          <cell r="L728">
            <v>46</v>
          </cell>
          <cell r="M728">
            <v>46</v>
          </cell>
          <cell r="N728">
            <v>46</v>
          </cell>
          <cell r="O728">
            <v>42</v>
          </cell>
        </row>
        <row r="729">
          <cell r="A729" t="str">
            <v>PEASE_1_TBEBT1</v>
          </cell>
          <cell r="B729" t="str">
            <v>Tierra Buena Energy Storage</v>
          </cell>
          <cell r="C729" t="str">
            <v>Sierra</v>
          </cell>
          <cell r="D729">
            <v>5</v>
          </cell>
          <cell r="E729">
            <v>5</v>
          </cell>
          <cell r="F729">
            <v>5</v>
          </cell>
          <cell r="G729">
            <v>5</v>
          </cell>
          <cell r="H729">
            <v>5</v>
          </cell>
          <cell r="I729">
            <v>5</v>
          </cell>
          <cell r="J729">
            <v>5</v>
          </cell>
          <cell r="K729">
            <v>5</v>
          </cell>
          <cell r="L729">
            <v>5</v>
          </cell>
          <cell r="M729">
            <v>5</v>
          </cell>
          <cell r="N729">
            <v>5</v>
          </cell>
          <cell r="O729">
            <v>5</v>
          </cell>
        </row>
        <row r="730">
          <cell r="A730" t="str">
            <v>PEORIA_1_SOLAR</v>
          </cell>
          <cell r="B730" t="str">
            <v>Sonora 1</v>
          </cell>
          <cell r="C730" t="str">
            <v>Stockton</v>
          </cell>
          <cell r="D730">
            <v>0.01</v>
          </cell>
          <cell r="E730">
            <v>0.05</v>
          </cell>
          <cell r="F730">
            <v>0.05</v>
          </cell>
          <cell r="G730">
            <v>7.0000000000000007E-2</v>
          </cell>
          <cell r="H730">
            <v>0.1</v>
          </cell>
          <cell r="I730">
            <v>0.2</v>
          </cell>
          <cell r="J730">
            <v>0.22</v>
          </cell>
          <cell r="K730">
            <v>0.19</v>
          </cell>
          <cell r="L730">
            <v>0.17</v>
          </cell>
          <cell r="M730">
            <v>0.11</v>
          </cell>
          <cell r="N730">
            <v>0.09</v>
          </cell>
          <cell r="O730">
            <v>0.05</v>
          </cell>
        </row>
        <row r="731">
          <cell r="A731" t="str">
            <v>PHOENX_1_UNIT</v>
          </cell>
          <cell r="B731" t="str">
            <v>PHOENIX PH</v>
          </cell>
          <cell r="C731" t="str">
            <v>Stockton</v>
          </cell>
          <cell r="D731">
            <v>0.33</v>
          </cell>
          <cell r="E731">
            <v>0.28000000000000003</v>
          </cell>
          <cell r="F731">
            <v>0.68</v>
          </cell>
          <cell r="G731">
            <v>0.93</v>
          </cell>
          <cell r="H731">
            <v>0.88</v>
          </cell>
          <cell r="I731">
            <v>0.82</v>
          </cell>
          <cell r="J731">
            <v>0.92</v>
          </cell>
          <cell r="K731">
            <v>0.92</v>
          </cell>
          <cell r="L731">
            <v>0.9</v>
          </cell>
          <cell r="M731">
            <v>0.45</v>
          </cell>
          <cell r="N731">
            <v>0.45</v>
          </cell>
          <cell r="O731">
            <v>0.55000000000000004</v>
          </cell>
        </row>
        <row r="732">
          <cell r="A732" t="str">
            <v>PINFLT_7_UNITS</v>
          </cell>
          <cell r="B732" t="str">
            <v>PINE FLAT HYDRO AGGREGATE</v>
          </cell>
          <cell r="C732" t="str">
            <v>Fresno</v>
          </cell>
          <cell r="D732">
            <v>0</v>
          </cell>
          <cell r="E732">
            <v>0</v>
          </cell>
          <cell r="F732">
            <v>0</v>
          </cell>
          <cell r="G732">
            <v>6.8</v>
          </cell>
          <cell r="H732">
            <v>42</v>
          </cell>
          <cell r="I732">
            <v>67.400000000000006</v>
          </cell>
          <cell r="J732">
            <v>65</v>
          </cell>
          <cell r="K732">
            <v>21.8</v>
          </cell>
          <cell r="L732">
            <v>8.4</v>
          </cell>
          <cell r="M732">
            <v>0</v>
          </cell>
          <cell r="N732">
            <v>0</v>
          </cell>
          <cell r="O732">
            <v>0</v>
          </cell>
        </row>
        <row r="733">
          <cell r="A733" t="str">
            <v>PIOPIC_2_CTG1</v>
          </cell>
          <cell r="B733" t="str">
            <v>Pio Pico Unit 1</v>
          </cell>
          <cell r="C733" t="str">
            <v>San Diego-IV</v>
          </cell>
          <cell r="D733">
            <v>111.3</v>
          </cell>
          <cell r="E733">
            <v>111.3</v>
          </cell>
          <cell r="F733">
            <v>111.3</v>
          </cell>
          <cell r="G733">
            <v>111.3</v>
          </cell>
          <cell r="H733">
            <v>111.3</v>
          </cell>
          <cell r="I733">
            <v>111.3</v>
          </cell>
          <cell r="J733">
            <v>111.3</v>
          </cell>
          <cell r="K733">
            <v>111.3</v>
          </cell>
          <cell r="L733">
            <v>111.3</v>
          </cell>
          <cell r="M733">
            <v>111.3</v>
          </cell>
          <cell r="N733">
            <v>111.3</v>
          </cell>
          <cell r="O733">
            <v>111.3</v>
          </cell>
        </row>
        <row r="734">
          <cell r="A734" t="str">
            <v>PIOPIC_2_CTG2</v>
          </cell>
          <cell r="B734" t="str">
            <v>Pio Pico Unit 2</v>
          </cell>
          <cell r="C734" t="str">
            <v>San Diego-IV</v>
          </cell>
          <cell r="D734">
            <v>112.7</v>
          </cell>
          <cell r="E734">
            <v>112.7</v>
          </cell>
          <cell r="F734">
            <v>112.7</v>
          </cell>
          <cell r="G734">
            <v>112.7</v>
          </cell>
          <cell r="H734">
            <v>112.7</v>
          </cell>
          <cell r="I734">
            <v>112.7</v>
          </cell>
          <cell r="J734">
            <v>112.7</v>
          </cell>
          <cell r="K734">
            <v>112.7</v>
          </cell>
          <cell r="L734">
            <v>112.7</v>
          </cell>
          <cell r="M734">
            <v>112.7</v>
          </cell>
          <cell r="N734">
            <v>112.7</v>
          </cell>
          <cell r="O734">
            <v>112.7</v>
          </cell>
        </row>
        <row r="735">
          <cell r="A735" t="str">
            <v>PIOPIC_2_CTG3</v>
          </cell>
          <cell r="B735" t="str">
            <v>Pio Pico Unit 3</v>
          </cell>
          <cell r="C735" t="str">
            <v>San Diego-IV</v>
          </cell>
          <cell r="D735">
            <v>112</v>
          </cell>
          <cell r="E735">
            <v>112</v>
          </cell>
          <cell r="F735">
            <v>112</v>
          </cell>
          <cell r="G735">
            <v>112</v>
          </cell>
          <cell r="H735">
            <v>112</v>
          </cell>
          <cell r="I735">
            <v>112</v>
          </cell>
          <cell r="J735">
            <v>112</v>
          </cell>
          <cell r="K735">
            <v>112</v>
          </cell>
          <cell r="L735">
            <v>112</v>
          </cell>
          <cell r="M735">
            <v>112</v>
          </cell>
          <cell r="N735">
            <v>112</v>
          </cell>
          <cell r="O735">
            <v>112</v>
          </cell>
        </row>
        <row r="736">
          <cell r="A736" t="str">
            <v>PIT1_6_FRIVRA</v>
          </cell>
          <cell r="B736" t="str">
            <v>Fall River Mills Project A</v>
          </cell>
          <cell r="C736" t="str">
            <v>CAISO System</v>
          </cell>
          <cell r="D736">
            <v>0.01</v>
          </cell>
          <cell r="E736">
            <v>0.05</v>
          </cell>
          <cell r="F736">
            <v>0.05</v>
          </cell>
          <cell r="G736">
            <v>7.0000000000000007E-2</v>
          </cell>
          <cell r="H736">
            <v>0.1</v>
          </cell>
          <cell r="I736">
            <v>0.2</v>
          </cell>
          <cell r="J736">
            <v>0.22</v>
          </cell>
          <cell r="K736">
            <v>0.19</v>
          </cell>
          <cell r="L736">
            <v>0.17</v>
          </cell>
          <cell r="M736">
            <v>0.11</v>
          </cell>
          <cell r="N736">
            <v>0.09</v>
          </cell>
          <cell r="O736">
            <v>0.05</v>
          </cell>
        </row>
        <row r="737">
          <cell r="A737" t="str">
            <v>PIT1_7_UNIT 1</v>
          </cell>
          <cell r="B737" t="str">
            <v>PIT PH 1 UNIT 1</v>
          </cell>
          <cell r="C737" t="str">
            <v>CAISO System</v>
          </cell>
          <cell r="D737">
            <v>20.399999999999999</v>
          </cell>
          <cell r="E737">
            <v>17</v>
          </cell>
          <cell r="F737">
            <v>16.88</v>
          </cell>
          <cell r="G737">
            <v>17.28</v>
          </cell>
          <cell r="H737">
            <v>18.399999999999999</v>
          </cell>
          <cell r="I737">
            <v>16.88</v>
          </cell>
          <cell r="J737">
            <v>15.6</v>
          </cell>
          <cell r="K737">
            <v>15.76</v>
          </cell>
          <cell r="L737">
            <v>16.36</v>
          </cell>
          <cell r="M737">
            <v>0</v>
          </cell>
          <cell r="N737">
            <v>0</v>
          </cell>
          <cell r="O737">
            <v>0</v>
          </cell>
        </row>
        <row r="738">
          <cell r="A738" t="str">
            <v>PIT1_7_UNIT 2</v>
          </cell>
          <cell r="B738" t="str">
            <v>PIT PH 1 UNIT 2</v>
          </cell>
          <cell r="C738" t="str">
            <v>CAISO System</v>
          </cell>
          <cell r="D738">
            <v>14.4</v>
          </cell>
          <cell r="E738">
            <v>14.4</v>
          </cell>
          <cell r="F738">
            <v>14.4</v>
          </cell>
          <cell r="G738">
            <v>14.4</v>
          </cell>
          <cell r="H738">
            <v>15.6</v>
          </cell>
          <cell r="I738">
            <v>9.1999999999999993</v>
          </cell>
          <cell r="J738">
            <v>8.6</v>
          </cell>
          <cell r="K738">
            <v>9.1999999999999993</v>
          </cell>
          <cell r="L738">
            <v>9.1999999999999993</v>
          </cell>
          <cell r="M738">
            <v>6.24</v>
          </cell>
          <cell r="N738">
            <v>14.4</v>
          </cell>
          <cell r="O738">
            <v>14.4</v>
          </cell>
        </row>
        <row r="739">
          <cell r="A739" t="str">
            <v>PIT3_7_PL1X3</v>
          </cell>
          <cell r="B739" t="str">
            <v>PIT PH 3 UNITS 1, 2 &amp; 3 AGGREGATE</v>
          </cell>
          <cell r="C739" t="str">
            <v>CAISO System</v>
          </cell>
          <cell r="D739">
            <v>36</v>
          </cell>
          <cell r="E739">
            <v>32.799999999999997</v>
          </cell>
          <cell r="F739">
            <v>32</v>
          </cell>
          <cell r="G739">
            <v>35.200000000000003</v>
          </cell>
          <cell r="H739">
            <v>44.8</v>
          </cell>
          <cell r="I739">
            <v>49</v>
          </cell>
          <cell r="J739">
            <v>54.6</v>
          </cell>
          <cell r="K739">
            <v>43</v>
          </cell>
          <cell r="L739">
            <v>30.2</v>
          </cell>
          <cell r="M739">
            <v>28.4</v>
          </cell>
          <cell r="N739">
            <v>28.8</v>
          </cell>
          <cell r="O739">
            <v>36.6</v>
          </cell>
        </row>
        <row r="740">
          <cell r="A740" t="str">
            <v>PIT4_7_PL1X2</v>
          </cell>
          <cell r="B740" t="str">
            <v>PIT PH 4 UNITS 1 &amp; 2 AGGREGATE</v>
          </cell>
          <cell r="C740" t="str">
            <v>CAISO System</v>
          </cell>
          <cell r="D740">
            <v>50.2</v>
          </cell>
          <cell r="E740">
            <v>45.6</v>
          </cell>
          <cell r="F740">
            <v>44</v>
          </cell>
          <cell r="G740">
            <v>45.68</v>
          </cell>
          <cell r="H740">
            <v>45.2</v>
          </cell>
          <cell r="I740">
            <v>55.6</v>
          </cell>
          <cell r="J740">
            <v>65</v>
          </cell>
          <cell r="K740">
            <v>54</v>
          </cell>
          <cell r="L740">
            <v>39.08</v>
          </cell>
          <cell r="M740">
            <v>39.799999999999997</v>
          </cell>
          <cell r="N740">
            <v>42.4</v>
          </cell>
          <cell r="O740">
            <v>49</v>
          </cell>
        </row>
        <row r="741">
          <cell r="A741" t="str">
            <v>PIT5_7_PL1X2</v>
          </cell>
          <cell r="B741" t="str">
            <v>PIT PH 5 UNITS 1 &amp; 2 AGGREGATE</v>
          </cell>
          <cell r="C741" t="str">
            <v>CAISO System</v>
          </cell>
          <cell r="D741">
            <v>48.4</v>
          </cell>
          <cell r="E741">
            <v>16.8</v>
          </cell>
          <cell r="F741">
            <v>40</v>
          </cell>
          <cell r="G741">
            <v>30.4</v>
          </cell>
          <cell r="H741">
            <v>43.2</v>
          </cell>
          <cell r="I741">
            <v>41.6</v>
          </cell>
          <cell r="J741">
            <v>42.4</v>
          </cell>
          <cell r="K741">
            <v>33.6</v>
          </cell>
          <cell r="L741">
            <v>33.6</v>
          </cell>
          <cell r="M741">
            <v>18.399999999999999</v>
          </cell>
          <cell r="N741">
            <v>31.2</v>
          </cell>
          <cell r="O741">
            <v>25.8</v>
          </cell>
        </row>
        <row r="742">
          <cell r="A742" t="str">
            <v>PIT5_7_PL3X4</v>
          </cell>
          <cell r="B742" t="str">
            <v>PIT PH 5 UNITS 3 &amp; 4 AGGREGATE</v>
          </cell>
          <cell r="C742" t="str">
            <v>CAISO System</v>
          </cell>
          <cell r="D742">
            <v>32</v>
          </cell>
          <cell r="E742">
            <v>34.4</v>
          </cell>
          <cell r="F742">
            <v>32</v>
          </cell>
          <cell r="G742">
            <v>32</v>
          </cell>
          <cell r="H742">
            <v>32</v>
          </cell>
          <cell r="I742">
            <v>47.2</v>
          </cell>
          <cell r="J742">
            <v>44</v>
          </cell>
          <cell r="K742">
            <v>37.6</v>
          </cell>
          <cell r="L742">
            <v>35.200000000000003</v>
          </cell>
          <cell r="M742">
            <v>46.4</v>
          </cell>
          <cell r="N742">
            <v>32</v>
          </cell>
          <cell r="O742">
            <v>32</v>
          </cell>
        </row>
        <row r="743">
          <cell r="A743" t="str">
            <v>PIT5_7_QFUNTS</v>
          </cell>
          <cell r="B743" t="str">
            <v>GRASSHOPPER FLAT HYDRO</v>
          </cell>
          <cell r="C743" t="str">
            <v>CAISO System</v>
          </cell>
          <cell r="D743">
            <v>0.17</v>
          </cell>
          <cell r="E743">
            <v>0.28999999999999998</v>
          </cell>
          <cell r="F743">
            <v>0.41</v>
          </cell>
          <cell r="G743">
            <v>0.53</v>
          </cell>
          <cell r="H743">
            <v>0.34</v>
          </cell>
          <cell r="I743">
            <v>0.11</v>
          </cell>
          <cell r="J743">
            <v>0.01</v>
          </cell>
          <cell r="K743">
            <v>0</v>
          </cell>
          <cell r="L743">
            <v>0</v>
          </cell>
          <cell r="M743">
            <v>0.01</v>
          </cell>
          <cell r="N743">
            <v>0.05</v>
          </cell>
          <cell r="O743">
            <v>0.04</v>
          </cell>
        </row>
        <row r="744">
          <cell r="A744" t="str">
            <v>PIT6_7_UNIT 1</v>
          </cell>
          <cell r="B744" t="str">
            <v>PIT PH 6 UNIT 1</v>
          </cell>
          <cell r="C744" t="str">
            <v>CAISO System</v>
          </cell>
          <cell r="D744">
            <v>31.2</v>
          </cell>
          <cell r="E744">
            <v>31.12</v>
          </cell>
          <cell r="F744">
            <v>31.2</v>
          </cell>
          <cell r="G744">
            <v>38.200000000000003</v>
          </cell>
          <cell r="H744">
            <v>31.2</v>
          </cell>
          <cell r="I744">
            <v>37</v>
          </cell>
          <cell r="J744">
            <v>37.200000000000003</v>
          </cell>
          <cell r="K744">
            <v>36.340000000000003</v>
          </cell>
          <cell r="L744">
            <v>30.46</v>
          </cell>
          <cell r="M744">
            <v>30.28</v>
          </cell>
          <cell r="N744">
            <v>35.51</v>
          </cell>
          <cell r="O744">
            <v>38</v>
          </cell>
        </row>
        <row r="745">
          <cell r="A745" t="str">
            <v>PIT6_7_UNIT 2</v>
          </cell>
          <cell r="B745" t="str">
            <v>PIT PH 6 UNIT 2</v>
          </cell>
          <cell r="C745" t="str">
            <v>CAISO System</v>
          </cell>
          <cell r="D745">
            <v>38</v>
          </cell>
          <cell r="E745">
            <v>38.200000000000003</v>
          </cell>
          <cell r="F745">
            <v>38.51</v>
          </cell>
          <cell r="G745">
            <v>37.65</v>
          </cell>
          <cell r="H745">
            <v>31.15</v>
          </cell>
          <cell r="I745">
            <v>37.799999999999997</v>
          </cell>
          <cell r="J745">
            <v>36.78</v>
          </cell>
          <cell r="K745">
            <v>36.700000000000003</v>
          </cell>
          <cell r="L745">
            <v>35.72</v>
          </cell>
          <cell r="M745">
            <v>29.76</v>
          </cell>
          <cell r="N745">
            <v>36.299999999999997</v>
          </cell>
          <cell r="O745">
            <v>38.04</v>
          </cell>
        </row>
        <row r="746">
          <cell r="A746" t="str">
            <v>PIT7_7_UNIT 1</v>
          </cell>
          <cell r="B746" t="str">
            <v>PIT PH 7 UNIT 1</v>
          </cell>
          <cell r="C746" t="str">
            <v>CAISO System</v>
          </cell>
          <cell r="D746">
            <v>52.2</v>
          </cell>
          <cell r="E746">
            <v>51.08</v>
          </cell>
          <cell r="F746">
            <v>53.2</v>
          </cell>
          <cell r="G746">
            <v>53.14</v>
          </cell>
          <cell r="H746">
            <v>51.64</v>
          </cell>
          <cell r="I746">
            <v>52</v>
          </cell>
          <cell r="J746">
            <v>53.2</v>
          </cell>
          <cell r="K746">
            <v>53.4</v>
          </cell>
          <cell r="L746">
            <v>53.44</v>
          </cell>
          <cell r="M746">
            <v>51.36</v>
          </cell>
          <cell r="N746">
            <v>42.4</v>
          </cell>
          <cell r="O746">
            <v>53.09</v>
          </cell>
        </row>
        <row r="747">
          <cell r="A747" t="str">
            <v>PIT7_7_UNIT 2</v>
          </cell>
          <cell r="B747" t="str">
            <v>PIT PH 7 UNIT 2</v>
          </cell>
          <cell r="C747" t="str">
            <v>CAISO System</v>
          </cell>
          <cell r="D747">
            <v>49.76</v>
          </cell>
          <cell r="E747">
            <v>49.46</v>
          </cell>
          <cell r="F747">
            <v>52.4</v>
          </cell>
          <cell r="G747">
            <v>52.6</v>
          </cell>
          <cell r="H747">
            <v>41.9</v>
          </cell>
          <cell r="I747">
            <v>50.76</v>
          </cell>
          <cell r="J747">
            <v>52.2</v>
          </cell>
          <cell r="K747">
            <v>53.2</v>
          </cell>
          <cell r="L747">
            <v>53.39</v>
          </cell>
          <cell r="M747">
            <v>52.8</v>
          </cell>
          <cell r="N747">
            <v>43.47</v>
          </cell>
          <cell r="O747">
            <v>42.39</v>
          </cell>
        </row>
        <row r="748">
          <cell r="A748" t="str">
            <v>PIUTE_6_GNBSR1</v>
          </cell>
          <cell r="B748" t="str">
            <v>Green Beanworks B</v>
          </cell>
          <cell r="C748" t="str">
            <v>Big Creek-Ventura</v>
          </cell>
          <cell r="D748">
            <v>0.01</v>
          </cell>
          <cell r="E748">
            <v>0.09</v>
          </cell>
          <cell r="F748">
            <v>0.11</v>
          </cell>
          <cell r="G748">
            <v>0.13</v>
          </cell>
          <cell r="H748">
            <v>0.19</v>
          </cell>
          <cell r="I748">
            <v>0.39</v>
          </cell>
          <cell r="J748">
            <v>0.43</v>
          </cell>
          <cell r="K748">
            <v>0.37</v>
          </cell>
          <cell r="L748">
            <v>0.33</v>
          </cell>
          <cell r="M748">
            <v>0.22</v>
          </cell>
          <cell r="N748">
            <v>0.17</v>
          </cell>
          <cell r="O748">
            <v>0.11</v>
          </cell>
        </row>
        <row r="749">
          <cell r="A749" t="str">
            <v>PLACVL_1_CHILIB</v>
          </cell>
          <cell r="B749" t="str">
            <v>Chili Bar Powerhouse</v>
          </cell>
          <cell r="C749" t="str">
            <v>Sierra</v>
          </cell>
          <cell r="D749">
            <v>0.76</v>
          </cell>
          <cell r="E749">
            <v>0.56000000000000005</v>
          </cell>
          <cell r="F749">
            <v>2.91</v>
          </cell>
          <cell r="G749">
            <v>4.45</v>
          </cell>
          <cell r="H749">
            <v>4.2</v>
          </cell>
          <cell r="I749">
            <v>2.93</v>
          </cell>
          <cell r="J749">
            <v>2.37</v>
          </cell>
          <cell r="K749">
            <v>2.89</v>
          </cell>
          <cell r="L749">
            <v>1.86</v>
          </cell>
          <cell r="M749">
            <v>1.34</v>
          </cell>
          <cell r="N749">
            <v>1.01</v>
          </cell>
          <cell r="O749">
            <v>0.97</v>
          </cell>
        </row>
        <row r="750">
          <cell r="A750" t="str">
            <v>PLACVL_1_RCKCRE</v>
          </cell>
          <cell r="B750" t="str">
            <v>Rock Creek Hydro</v>
          </cell>
          <cell r="C750" t="str">
            <v>Sierra</v>
          </cell>
          <cell r="D750">
            <v>0.11</v>
          </cell>
          <cell r="E750">
            <v>0.18</v>
          </cell>
          <cell r="F750">
            <v>0.42</v>
          </cell>
          <cell r="G750">
            <v>0.28999999999999998</v>
          </cell>
          <cell r="H750">
            <v>0.09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0.01</v>
          </cell>
          <cell r="O750">
            <v>0.04</v>
          </cell>
        </row>
        <row r="751">
          <cell r="A751" t="str">
            <v>PLAINV_6_BSOLAR</v>
          </cell>
          <cell r="B751" t="str">
            <v xml:space="preserve">Western Antelope Blue Sky Ranch A </v>
          </cell>
          <cell r="C751" t="str">
            <v>Big Creek-Ventura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</row>
        <row r="752">
          <cell r="A752" t="str">
            <v>PLAINV_6_DSOLAR</v>
          </cell>
          <cell r="B752" t="str">
            <v xml:space="preserve">Western Antelope Dry Ranch </v>
          </cell>
          <cell r="C752" t="str">
            <v>Big Creek-Ventura</v>
          </cell>
          <cell r="D752">
            <v>0.04</v>
          </cell>
          <cell r="E752">
            <v>0.3</v>
          </cell>
          <cell r="F752">
            <v>0.35</v>
          </cell>
          <cell r="G752">
            <v>0.44</v>
          </cell>
          <cell r="H752">
            <v>0.64</v>
          </cell>
          <cell r="I752">
            <v>1.31</v>
          </cell>
          <cell r="J752">
            <v>1.44</v>
          </cell>
          <cell r="K752">
            <v>1.24</v>
          </cell>
          <cell r="L752">
            <v>1.1100000000000001</v>
          </cell>
          <cell r="M752">
            <v>0.74</v>
          </cell>
          <cell r="N752">
            <v>0.56999999999999995</v>
          </cell>
          <cell r="O752">
            <v>0.35</v>
          </cell>
        </row>
        <row r="753">
          <cell r="A753" t="str">
            <v>PLAINV_6_NLRSR1</v>
          </cell>
          <cell r="B753" t="str">
            <v xml:space="preserve">North Lancaster Ranch </v>
          </cell>
          <cell r="C753" t="str">
            <v>Big Creek-Ventura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</row>
        <row r="754">
          <cell r="A754" t="str">
            <v>PLAINV_6_SOLAR3</v>
          </cell>
          <cell r="B754" t="str">
            <v>Sierra Solar Greenworks LLC</v>
          </cell>
          <cell r="C754" t="str">
            <v>Big Creek-Ventura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</row>
        <row r="755">
          <cell r="A755" t="str">
            <v>PLAINV_6_SOLARC</v>
          </cell>
          <cell r="B755" t="str">
            <v>Central Antelope Dry Ranch C</v>
          </cell>
          <cell r="C755" t="str">
            <v>Big Creek-Ventura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</row>
        <row r="756">
          <cell r="A756" t="str">
            <v>PLMSSR_6_HISIER</v>
          </cell>
          <cell r="B756" t="str">
            <v>High Sierra Cogeneration Aggregate</v>
          </cell>
          <cell r="C756" t="str">
            <v>CAISO System</v>
          </cell>
          <cell r="D756">
            <v>6</v>
          </cell>
          <cell r="E756">
            <v>6</v>
          </cell>
          <cell r="F756">
            <v>6</v>
          </cell>
          <cell r="G756">
            <v>6</v>
          </cell>
          <cell r="H756">
            <v>6</v>
          </cell>
          <cell r="I756">
            <v>6</v>
          </cell>
          <cell r="J756">
            <v>6</v>
          </cell>
          <cell r="K756">
            <v>6</v>
          </cell>
          <cell r="L756">
            <v>6</v>
          </cell>
          <cell r="M756">
            <v>6</v>
          </cell>
          <cell r="N756">
            <v>6</v>
          </cell>
          <cell r="O756">
            <v>6</v>
          </cell>
        </row>
        <row r="757">
          <cell r="A757" t="str">
            <v>PLSNTG_7_LNCLND</v>
          </cell>
          <cell r="B757" t="str">
            <v>Lincoln Landfill Power Plant</v>
          </cell>
          <cell r="C757" t="str">
            <v>Sierra</v>
          </cell>
          <cell r="D757">
            <v>3.28</v>
          </cell>
          <cell r="E757">
            <v>3.26</v>
          </cell>
          <cell r="F757">
            <v>3.22</v>
          </cell>
          <cell r="G757">
            <v>3.31</v>
          </cell>
          <cell r="H757">
            <v>3.69</v>
          </cell>
          <cell r="I757">
            <v>3.63</v>
          </cell>
          <cell r="J757">
            <v>3.63</v>
          </cell>
          <cell r="K757">
            <v>3.6</v>
          </cell>
          <cell r="L757">
            <v>3.64</v>
          </cell>
          <cell r="M757">
            <v>3.69</v>
          </cell>
          <cell r="N757">
            <v>3.48</v>
          </cell>
          <cell r="O757">
            <v>3.66</v>
          </cell>
        </row>
        <row r="758">
          <cell r="A758" t="str">
            <v>PMDLET_6_SOLAR1</v>
          </cell>
          <cell r="B758" t="str">
            <v>SEPV Palmdale East, LLC</v>
          </cell>
          <cell r="C758" t="str">
            <v>Big Creek-Ventura</v>
          </cell>
          <cell r="D758">
            <v>0.04</v>
          </cell>
          <cell r="E758">
            <v>0.3</v>
          </cell>
          <cell r="F758">
            <v>0.35</v>
          </cell>
          <cell r="G758">
            <v>0.44</v>
          </cell>
          <cell r="H758">
            <v>0.64</v>
          </cell>
          <cell r="I758">
            <v>1.31</v>
          </cell>
          <cell r="J758">
            <v>1.44</v>
          </cell>
          <cell r="K758">
            <v>1.24</v>
          </cell>
          <cell r="L758">
            <v>1.1100000000000001</v>
          </cell>
          <cell r="M758">
            <v>0.74</v>
          </cell>
          <cell r="N758">
            <v>0.56999999999999995</v>
          </cell>
          <cell r="O758">
            <v>0.35</v>
          </cell>
        </row>
        <row r="759">
          <cell r="A759" t="str">
            <v>PMPJCK_1_RB2SLR</v>
          </cell>
          <cell r="B759" t="str">
            <v>Rio Bravo Solar 2</v>
          </cell>
          <cell r="C759" t="str">
            <v>CAISO System</v>
          </cell>
          <cell r="D759">
            <v>0.08</v>
          </cell>
          <cell r="E759">
            <v>0.6</v>
          </cell>
          <cell r="F759">
            <v>0.7</v>
          </cell>
          <cell r="G759">
            <v>0.88</v>
          </cell>
          <cell r="H759">
            <v>1.28</v>
          </cell>
          <cell r="I759">
            <v>2.62</v>
          </cell>
          <cell r="J759">
            <v>2.88</v>
          </cell>
          <cell r="K759">
            <v>2.48</v>
          </cell>
          <cell r="L759">
            <v>2.2200000000000002</v>
          </cell>
          <cell r="M759">
            <v>1.48</v>
          </cell>
          <cell r="N759">
            <v>1.1399999999999999</v>
          </cell>
          <cell r="O759">
            <v>0.7</v>
          </cell>
        </row>
        <row r="760">
          <cell r="A760" t="str">
            <v>PMPJCK_1_SOLAR1</v>
          </cell>
          <cell r="B760" t="str">
            <v>Pumpjack Solar I</v>
          </cell>
          <cell r="C760" t="str">
            <v>CAISO System</v>
          </cell>
          <cell r="D760">
            <v>0.08</v>
          </cell>
          <cell r="E760">
            <v>0.6</v>
          </cell>
          <cell r="F760">
            <v>0.7</v>
          </cell>
          <cell r="G760">
            <v>0.88</v>
          </cell>
          <cell r="H760">
            <v>1.28</v>
          </cell>
          <cell r="I760">
            <v>2.62</v>
          </cell>
          <cell r="J760">
            <v>2.88</v>
          </cell>
          <cell r="K760">
            <v>2.48</v>
          </cell>
          <cell r="L760">
            <v>2.2200000000000002</v>
          </cell>
          <cell r="M760">
            <v>1.48</v>
          </cell>
          <cell r="N760">
            <v>1.1399999999999999</v>
          </cell>
          <cell r="O760">
            <v>0.7</v>
          </cell>
        </row>
        <row r="761">
          <cell r="A761" t="str">
            <v>PMPJCK_1_SOLAR2</v>
          </cell>
          <cell r="B761" t="str">
            <v>Rio Bravo Solar 1</v>
          </cell>
          <cell r="C761" t="str">
            <v>CAISO System</v>
          </cell>
          <cell r="D761">
            <v>0.08</v>
          </cell>
          <cell r="E761">
            <v>0.6</v>
          </cell>
          <cell r="F761">
            <v>0.7</v>
          </cell>
          <cell r="G761">
            <v>0.88</v>
          </cell>
          <cell r="H761">
            <v>1.28</v>
          </cell>
          <cell r="I761">
            <v>2.62</v>
          </cell>
          <cell r="J761">
            <v>2.88</v>
          </cell>
          <cell r="K761">
            <v>2.48</v>
          </cell>
          <cell r="L761">
            <v>2.2200000000000002</v>
          </cell>
          <cell r="M761">
            <v>1.48</v>
          </cell>
          <cell r="N761">
            <v>1.1399999999999999</v>
          </cell>
          <cell r="O761">
            <v>0.7</v>
          </cell>
        </row>
        <row r="762">
          <cell r="A762" t="str">
            <v>PNCHEG_2_PL1X4</v>
          </cell>
          <cell r="B762" t="str">
            <v>PANOCHE ENERGY CENTER (Aggregated)</v>
          </cell>
          <cell r="C762" t="str">
            <v>CAISO System</v>
          </cell>
          <cell r="D762">
            <v>417</v>
          </cell>
          <cell r="E762">
            <v>417</v>
          </cell>
          <cell r="F762">
            <v>417</v>
          </cell>
          <cell r="G762">
            <v>417</v>
          </cell>
          <cell r="H762">
            <v>417</v>
          </cell>
          <cell r="I762">
            <v>412.84</v>
          </cell>
          <cell r="J762">
            <v>410.24</v>
          </cell>
          <cell r="K762">
            <v>410.24</v>
          </cell>
          <cell r="L762">
            <v>417</v>
          </cell>
          <cell r="M762">
            <v>417</v>
          </cell>
          <cell r="N762">
            <v>417</v>
          </cell>
          <cell r="O762">
            <v>417</v>
          </cell>
        </row>
        <row r="763">
          <cell r="A763" t="str">
            <v>PNCHPP_1_PL1X2</v>
          </cell>
          <cell r="B763" t="str">
            <v>Midway Peaking Aggregate</v>
          </cell>
          <cell r="C763" t="str">
            <v>Fresno</v>
          </cell>
          <cell r="D763">
            <v>119.91</v>
          </cell>
          <cell r="E763">
            <v>119.76</v>
          </cell>
          <cell r="F763">
            <v>119</v>
          </cell>
          <cell r="G763">
            <v>115.16</v>
          </cell>
          <cell r="H763">
            <v>113</v>
          </cell>
          <cell r="I763">
            <v>111.34</v>
          </cell>
          <cell r="J763">
            <v>108.54</v>
          </cell>
          <cell r="K763">
            <v>109</v>
          </cell>
          <cell r="L763">
            <v>110</v>
          </cell>
          <cell r="M763">
            <v>113</v>
          </cell>
          <cell r="N763">
            <v>119</v>
          </cell>
          <cell r="O763">
            <v>119.91</v>
          </cell>
        </row>
        <row r="764">
          <cell r="A764" t="str">
            <v>PNCHVS_2_SOLAR</v>
          </cell>
          <cell r="B764" t="str">
            <v>Panoche Valley Solar</v>
          </cell>
          <cell r="C764" t="str">
            <v>CAISO System</v>
          </cell>
          <cell r="D764">
            <v>0.56000000000000005</v>
          </cell>
          <cell r="E764">
            <v>4.2</v>
          </cell>
          <cell r="F764">
            <v>4.9000000000000004</v>
          </cell>
          <cell r="G764">
            <v>6.16</v>
          </cell>
          <cell r="H764">
            <v>8.9600000000000009</v>
          </cell>
          <cell r="I764">
            <v>18.34</v>
          </cell>
          <cell r="J764">
            <v>20.16</v>
          </cell>
          <cell r="K764">
            <v>17.36</v>
          </cell>
          <cell r="L764">
            <v>15.54</v>
          </cell>
          <cell r="M764">
            <v>10.36</v>
          </cell>
          <cell r="N764">
            <v>7.98</v>
          </cell>
          <cell r="O764">
            <v>4.9000000000000004</v>
          </cell>
        </row>
        <row r="765">
          <cell r="A765" t="str">
            <v>PNOCHE_1_PL1X2</v>
          </cell>
          <cell r="B765" t="str">
            <v>Panoche Peaker</v>
          </cell>
          <cell r="C765" t="str">
            <v>Fresno</v>
          </cell>
          <cell r="D765">
            <v>49.97</v>
          </cell>
          <cell r="E765">
            <v>49.97</v>
          </cell>
          <cell r="F765">
            <v>49.97</v>
          </cell>
          <cell r="G765">
            <v>49.97</v>
          </cell>
          <cell r="H765">
            <v>49.97</v>
          </cell>
          <cell r="I765">
            <v>49.97</v>
          </cell>
          <cell r="J765">
            <v>49.97</v>
          </cell>
          <cell r="K765">
            <v>49.97</v>
          </cell>
          <cell r="L765">
            <v>49.97</v>
          </cell>
          <cell r="M765">
            <v>49.97</v>
          </cell>
          <cell r="N765">
            <v>49.97</v>
          </cell>
          <cell r="O765">
            <v>49.97</v>
          </cell>
        </row>
        <row r="766">
          <cell r="A766" t="str">
            <v>PNOCHE_1_UNITA1</v>
          </cell>
          <cell r="B766" t="str">
            <v>CalPeak Power Panoche Unit 1</v>
          </cell>
          <cell r="C766" t="str">
            <v>Fresno</v>
          </cell>
          <cell r="D766">
            <v>52.01</v>
          </cell>
          <cell r="E766">
            <v>52.01</v>
          </cell>
          <cell r="F766">
            <v>52.01</v>
          </cell>
          <cell r="G766">
            <v>52.01</v>
          </cell>
          <cell r="H766">
            <v>52.01</v>
          </cell>
          <cell r="I766">
            <v>52.01</v>
          </cell>
          <cell r="J766">
            <v>52.01</v>
          </cell>
          <cell r="K766">
            <v>52.01</v>
          </cell>
          <cell r="L766">
            <v>52.01</v>
          </cell>
          <cell r="M766">
            <v>52.01</v>
          </cell>
          <cell r="N766">
            <v>52.01</v>
          </cell>
          <cell r="O766">
            <v>52.01</v>
          </cell>
        </row>
        <row r="767">
          <cell r="A767" t="str">
            <v>POEPH_7_UNIT 1</v>
          </cell>
          <cell r="B767" t="str">
            <v>POE HYDRO UNIT 1</v>
          </cell>
          <cell r="C767" t="str">
            <v>Sierra</v>
          </cell>
          <cell r="D767">
            <v>43.6</v>
          </cell>
          <cell r="E767">
            <v>48</v>
          </cell>
          <cell r="F767">
            <v>48</v>
          </cell>
          <cell r="G767">
            <v>48</v>
          </cell>
          <cell r="H767">
            <v>43.6</v>
          </cell>
          <cell r="I767">
            <v>44.8</v>
          </cell>
          <cell r="J767">
            <v>45.2</v>
          </cell>
          <cell r="K767">
            <v>44</v>
          </cell>
          <cell r="L767">
            <v>40.130000000000003</v>
          </cell>
          <cell r="M767">
            <v>32.4</v>
          </cell>
          <cell r="N767">
            <v>18.399999999999999</v>
          </cell>
          <cell r="O767">
            <v>15.55</v>
          </cell>
        </row>
        <row r="768">
          <cell r="A768" t="str">
            <v>POEPH_7_UNIT 2</v>
          </cell>
          <cell r="B768" t="str">
            <v>POE HYDRO UNIT 2</v>
          </cell>
          <cell r="C768" t="str">
            <v>Sierra</v>
          </cell>
          <cell r="D768">
            <v>44</v>
          </cell>
          <cell r="E768">
            <v>48</v>
          </cell>
          <cell r="F768">
            <v>48</v>
          </cell>
          <cell r="G768">
            <v>48</v>
          </cell>
          <cell r="H768">
            <v>41.41</v>
          </cell>
          <cell r="I768">
            <v>20</v>
          </cell>
          <cell r="J768">
            <v>40</v>
          </cell>
          <cell r="K768">
            <v>42.64</v>
          </cell>
          <cell r="L768">
            <v>42.64</v>
          </cell>
          <cell r="M768">
            <v>20.399999999999999</v>
          </cell>
          <cell r="N768">
            <v>20</v>
          </cell>
          <cell r="O768">
            <v>15.38</v>
          </cell>
        </row>
        <row r="769">
          <cell r="A769" t="str">
            <v>POTTER_6_UNITS</v>
          </cell>
          <cell r="B769" t="str">
            <v>Potter Valley</v>
          </cell>
          <cell r="C769" t="str">
            <v>NCNB</v>
          </cell>
          <cell r="D769">
            <v>1.92</v>
          </cell>
          <cell r="E769">
            <v>1.38</v>
          </cell>
          <cell r="F769">
            <v>0.85</v>
          </cell>
          <cell r="G769">
            <v>1.24</v>
          </cell>
          <cell r="H769">
            <v>1.34</v>
          </cell>
          <cell r="I769">
            <v>1.34</v>
          </cell>
          <cell r="J769">
            <v>1.41</v>
          </cell>
          <cell r="K769">
            <v>1.42</v>
          </cell>
          <cell r="L769">
            <v>1.18</v>
          </cell>
          <cell r="M769">
            <v>1</v>
          </cell>
          <cell r="N769">
            <v>1.1499999999999999</v>
          </cell>
          <cell r="O769">
            <v>1.55</v>
          </cell>
        </row>
        <row r="770">
          <cell r="A770" t="str">
            <v>POTTER_7_VECINO</v>
          </cell>
          <cell r="B770" t="str">
            <v>Vecino Vineyards LLC</v>
          </cell>
          <cell r="C770" t="str">
            <v>NCNB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</row>
        <row r="771">
          <cell r="A771" t="str">
            <v>PRCTVY_1_MIGBT1</v>
          </cell>
          <cell r="B771" t="str">
            <v>Miguel BESS</v>
          </cell>
          <cell r="C771" t="str">
            <v>San Diego-IV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</row>
        <row r="772">
          <cell r="A772" t="str">
            <v>PRIMM_2_SOLAR1</v>
          </cell>
          <cell r="B772" t="str">
            <v>Silver State South</v>
          </cell>
          <cell r="C772" t="str">
            <v>CAISO System</v>
          </cell>
          <cell r="D772">
            <v>1</v>
          </cell>
          <cell r="E772">
            <v>7.5</v>
          </cell>
          <cell r="F772">
            <v>8.75</v>
          </cell>
          <cell r="G772">
            <v>11</v>
          </cell>
          <cell r="H772">
            <v>16</v>
          </cell>
          <cell r="I772">
            <v>32.75</v>
          </cell>
          <cell r="J772">
            <v>36</v>
          </cell>
          <cell r="K772">
            <v>31</v>
          </cell>
          <cell r="L772">
            <v>27.75</v>
          </cell>
          <cell r="M772">
            <v>18.5</v>
          </cell>
          <cell r="N772">
            <v>14.25</v>
          </cell>
          <cell r="O772">
            <v>8.75</v>
          </cell>
        </row>
        <row r="773">
          <cell r="A773" t="str">
            <v>PSWEET_1_STCRUZ</v>
          </cell>
          <cell r="B773" t="str">
            <v>Santa Cruz Energy LLC</v>
          </cell>
          <cell r="C773" t="str">
            <v>CAISO System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</row>
        <row r="774">
          <cell r="A774" t="str">
            <v>PSWEET_7_QFUNTS</v>
          </cell>
          <cell r="B774" t="str">
            <v>PSWEET_7_QFUNTS</v>
          </cell>
          <cell r="C774" t="str">
            <v>CAISO System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</row>
        <row r="775">
          <cell r="A775" t="str">
            <v>PUTHCR_1_SOLAR1</v>
          </cell>
          <cell r="B775" t="str">
            <v>Putah Creek Solar Farm</v>
          </cell>
          <cell r="C775" t="str">
            <v>CAISO System</v>
          </cell>
          <cell r="D775">
            <v>0.01</v>
          </cell>
          <cell r="E775">
            <v>0.06</v>
          </cell>
          <cell r="F775">
            <v>7.0000000000000007E-2</v>
          </cell>
          <cell r="G775">
            <v>0.09</v>
          </cell>
          <cell r="H775">
            <v>0.13</v>
          </cell>
          <cell r="I775">
            <v>0.26</v>
          </cell>
          <cell r="J775">
            <v>0.28999999999999998</v>
          </cell>
          <cell r="K775">
            <v>0.25</v>
          </cell>
          <cell r="L775">
            <v>0.22</v>
          </cell>
          <cell r="M775">
            <v>0.15</v>
          </cell>
          <cell r="N775">
            <v>0.11</v>
          </cell>
          <cell r="O775">
            <v>7.0000000000000007E-2</v>
          </cell>
        </row>
        <row r="776">
          <cell r="A776" t="str">
            <v>PWEST_1_UNIT</v>
          </cell>
          <cell r="B776" t="str">
            <v>PACIFIC WEST 1 WIND GENERATION</v>
          </cell>
          <cell r="C776" t="str">
            <v>LA Basin</v>
          </cell>
          <cell r="D776">
            <v>0.37107000958905106</v>
          </cell>
          <cell r="E776">
            <v>0.39465865724833066</v>
          </cell>
          <cell r="F776">
            <v>0.34676957759252869</v>
          </cell>
          <cell r="G776">
            <v>0.33223430375191748</v>
          </cell>
          <cell r="H776">
            <v>0.35327836239788568</v>
          </cell>
          <cell r="I776">
            <v>0.32382136789448535</v>
          </cell>
          <cell r="J776">
            <v>0.30085695417510738</v>
          </cell>
          <cell r="K776">
            <v>0.22860397882948874</v>
          </cell>
          <cell r="L776">
            <v>0.23615437681851509</v>
          </cell>
          <cell r="M776">
            <v>0.21907778844996562</v>
          </cell>
          <cell r="N776">
            <v>0.29524747227899739</v>
          </cell>
          <cell r="O776">
            <v>0.35764291793003278</v>
          </cell>
        </row>
        <row r="777">
          <cell r="A777" t="str">
            <v>RATSKE_2_NROSR1</v>
          </cell>
          <cell r="B777" t="str">
            <v>North Rosamond Solar</v>
          </cell>
          <cell r="C777" t="str">
            <v>CAISO System</v>
          </cell>
          <cell r="D777">
            <v>0.6</v>
          </cell>
          <cell r="E777">
            <v>4.5</v>
          </cell>
          <cell r="F777">
            <v>5.25</v>
          </cell>
          <cell r="G777">
            <v>6.6</v>
          </cell>
          <cell r="H777">
            <v>9.6</v>
          </cell>
          <cell r="I777">
            <v>19.649999999999999</v>
          </cell>
          <cell r="J777">
            <v>21.6</v>
          </cell>
          <cell r="K777">
            <v>18.600000000000001</v>
          </cell>
          <cell r="L777">
            <v>16.649999999999999</v>
          </cell>
          <cell r="M777">
            <v>11.1</v>
          </cell>
          <cell r="N777">
            <v>8.5500000000000007</v>
          </cell>
          <cell r="O777">
            <v>5.25</v>
          </cell>
        </row>
        <row r="778">
          <cell r="A778" t="str">
            <v>RCKCRK_7_UNIT 1</v>
          </cell>
          <cell r="B778" t="str">
            <v>ROCK CREEK HYDRO UNIT 1</v>
          </cell>
          <cell r="C778" t="str">
            <v>Sierra</v>
          </cell>
          <cell r="D778">
            <v>33.68</v>
          </cell>
          <cell r="E778">
            <v>20</v>
          </cell>
          <cell r="F778">
            <v>33.4</v>
          </cell>
          <cell r="G778">
            <v>36</v>
          </cell>
          <cell r="H778">
            <v>2.4</v>
          </cell>
          <cell r="I778">
            <v>6.4</v>
          </cell>
          <cell r="J778">
            <v>31.89</v>
          </cell>
          <cell r="K778">
            <v>30</v>
          </cell>
          <cell r="L778">
            <v>24</v>
          </cell>
          <cell r="M778">
            <v>16.399999999999999</v>
          </cell>
          <cell r="N778">
            <v>15.48</v>
          </cell>
          <cell r="O778">
            <v>20</v>
          </cell>
        </row>
        <row r="779">
          <cell r="A779" t="str">
            <v>RCKCRK_7_UNIT 2</v>
          </cell>
          <cell r="B779" t="str">
            <v>ROCK CREEK HYDRO UNIT 2</v>
          </cell>
          <cell r="C779" t="str">
            <v>Sierra</v>
          </cell>
          <cell r="D779">
            <v>24</v>
          </cell>
          <cell r="E779">
            <v>36</v>
          </cell>
          <cell r="F779">
            <v>40</v>
          </cell>
          <cell r="G779">
            <v>16</v>
          </cell>
          <cell r="H779">
            <v>16</v>
          </cell>
          <cell r="I779">
            <v>24.26</v>
          </cell>
          <cell r="J779">
            <v>36</v>
          </cell>
          <cell r="K779">
            <v>40</v>
          </cell>
          <cell r="L779">
            <v>40</v>
          </cell>
          <cell r="M779">
            <v>0</v>
          </cell>
          <cell r="N779">
            <v>0</v>
          </cell>
          <cell r="O779">
            <v>16.100000000000001</v>
          </cell>
        </row>
        <row r="780">
          <cell r="A780" t="str">
            <v>RDWAY_1_CREST</v>
          </cell>
          <cell r="B780" t="str">
            <v>CREST Contracts</v>
          </cell>
          <cell r="C780" t="str">
            <v>CAISO System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</row>
        <row r="781">
          <cell r="A781" t="str">
            <v>RECTOR_2_CREST</v>
          </cell>
          <cell r="B781" t="str">
            <v>Rector Aggregate Solar Resources</v>
          </cell>
          <cell r="C781" t="str">
            <v>Big Creek-Ventura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</row>
        <row r="782">
          <cell r="A782" t="str">
            <v>RECTOR_2_IVANPV</v>
          </cell>
          <cell r="B782" t="str">
            <v>Ivanhoe Tulare PV</v>
          </cell>
          <cell r="C782" t="str">
            <v>Big Creek-Ventura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</row>
        <row r="783">
          <cell r="A783" t="str">
            <v>RECTOR_2_KAWEAH</v>
          </cell>
          <cell r="B783" t="str">
            <v>KAWEAH PH 2 &amp; 3 PSP AGGREGATE</v>
          </cell>
          <cell r="C783" t="str">
            <v>Big Creek-Ventura</v>
          </cell>
          <cell r="D783">
            <v>2.16</v>
          </cell>
          <cell r="E783">
            <v>2.09</v>
          </cell>
          <cell r="F783">
            <v>2.58</v>
          </cell>
          <cell r="G783">
            <v>3.41</v>
          </cell>
          <cell r="H783">
            <v>3.27</v>
          </cell>
          <cell r="I783">
            <v>2.96</v>
          </cell>
          <cell r="J783">
            <v>2.19</v>
          </cell>
          <cell r="K783">
            <v>1.66</v>
          </cell>
          <cell r="L783">
            <v>0.76</v>
          </cell>
          <cell r="M783">
            <v>0</v>
          </cell>
          <cell r="N783">
            <v>0</v>
          </cell>
          <cell r="O783">
            <v>1.1599999999999999</v>
          </cell>
        </row>
        <row r="784">
          <cell r="A784" t="str">
            <v>RECTOR_2_KAWH 1</v>
          </cell>
          <cell r="B784" t="str">
            <v>KAWEAH PH 1 UNIT 1</v>
          </cell>
          <cell r="C784" t="str">
            <v>Big Creek-Ventura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</row>
        <row r="785">
          <cell r="A785" t="str">
            <v>RECTOR_2_QF</v>
          </cell>
          <cell r="B785" t="str">
            <v>Kaweah Unit 1</v>
          </cell>
          <cell r="C785" t="str">
            <v>Big Creek-Ventura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5.2</v>
          </cell>
          <cell r="I785">
            <v>12.74</v>
          </cell>
          <cell r="J785">
            <v>4.8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</row>
        <row r="786">
          <cell r="A786" t="str">
            <v>RECTOR_2_TFDBM1</v>
          </cell>
          <cell r="B786" t="str">
            <v>Two Fiets Dairy Digester</v>
          </cell>
          <cell r="C786" t="str">
            <v>Big Creek-Ventura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</row>
        <row r="787">
          <cell r="A787" t="str">
            <v>RECTOR_7_TULARE</v>
          </cell>
          <cell r="B787" t="str">
            <v xml:space="preserve">MM Tulare </v>
          </cell>
          <cell r="C787" t="str">
            <v>Big Creek-Ventura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</row>
        <row r="788">
          <cell r="A788" t="str">
            <v>REDBLF_6_UNIT</v>
          </cell>
          <cell r="B788" t="str">
            <v>RED BLUFF PEAKER PLANT</v>
          </cell>
          <cell r="C788" t="str">
            <v>CAISO System</v>
          </cell>
          <cell r="D788">
            <v>44</v>
          </cell>
          <cell r="E788">
            <v>44</v>
          </cell>
          <cell r="F788">
            <v>44</v>
          </cell>
          <cell r="G788">
            <v>44</v>
          </cell>
          <cell r="H788">
            <v>44</v>
          </cell>
          <cell r="I788">
            <v>44</v>
          </cell>
          <cell r="J788">
            <v>44</v>
          </cell>
          <cell r="K788">
            <v>44</v>
          </cell>
          <cell r="L788">
            <v>44</v>
          </cell>
          <cell r="M788">
            <v>44</v>
          </cell>
          <cell r="N788">
            <v>44</v>
          </cell>
          <cell r="O788">
            <v>44</v>
          </cell>
        </row>
        <row r="789">
          <cell r="A789" t="str">
            <v>REDMAN_2_SOLAR</v>
          </cell>
          <cell r="B789" t="str">
            <v>Lancaster East Avenue F</v>
          </cell>
          <cell r="C789" t="str">
            <v>Big Creek-Ventura</v>
          </cell>
          <cell r="D789">
            <v>0.02</v>
          </cell>
          <cell r="E789">
            <v>0.11</v>
          </cell>
          <cell r="F789">
            <v>0.13</v>
          </cell>
          <cell r="G789">
            <v>0.17</v>
          </cell>
          <cell r="H789">
            <v>0.24</v>
          </cell>
          <cell r="I789">
            <v>0.49</v>
          </cell>
          <cell r="J789">
            <v>0.54</v>
          </cell>
          <cell r="K789">
            <v>0.47</v>
          </cell>
          <cell r="L789">
            <v>0.42</v>
          </cell>
          <cell r="M789">
            <v>0.28000000000000003</v>
          </cell>
          <cell r="N789">
            <v>0.21</v>
          </cell>
          <cell r="O789">
            <v>0.13</v>
          </cell>
        </row>
        <row r="790">
          <cell r="A790" t="str">
            <v>REDMAN_6_AVSSR1</v>
          </cell>
          <cell r="B790" t="str">
            <v>Antelope Valley Solar</v>
          </cell>
          <cell r="C790" t="str">
            <v>Big Creek-Ventura</v>
          </cell>
          <cell r="D790">
            <v>0.01</v>
          </cell>
          <cell r="E790">
            <v>0.09</v>
          </cell>
          <cell r="F790">
            <v>0.11</v>
          </cell>
          <cell r="G790">
            <v>0.13</v>
          </cell>
          <cell r="H790">
            <v>0.19</v>
          </cell>
          <cell r="I790">
            <v>0.39</v>
          </cell>
          <cell r="J790">
            <v>0.43</v>
          </cell>
          <cell r="K790">
            <v>0.37</v>
          </cell>
          <cell r="L790">
            <v>0.33</v>
          </cell>
          <cell r="M790">
            <v>0.22</v>
          </cell>
          <cell r="N790">
            <v>0.17</v>
          </cell>
          <cell r="O790">
            <v>0.11</v>
          </cell>
        </row>
        <row r="791">
          <cell r="A791" t="str">
            <v>REDOND_7_UNIT 5</v>
          </cell>
          <cell r="B791" t="str">
            <v>REDONDO GEN STA. UNIT 5</v>
          </cell>
          <cell r="C791" t="str">
            <v>LA Basin</v>
          </cell>
          <cell r="D791">
            <v>178.87</v>
          </cell>
          <cell r="E791">
            <v>178.87</v>
          </cell>
          <cell r="F791">
            <v>178.87</v>
          </cell>
          <cell r="G791">
            <v>178.87</v>
          </cell>
          <cell r="H791">
            <v>178.87</v>
          </cell>
          <cell r="I791">
            <v>178.87</v>
          </cell>
          <cell r="J791">
            <v>178.87</v>
          </cell>
          <cell r="K791">
            <v>178.87</v>
          </cell>
          <cell r="L791">
            <v>178.87</v>
          </cell>
          <cell r="M791">
            <v>178.87</v>
          </cell>
          <cell r="N791">
            <v>178.87</v>
          </cell>
          <cell r="O791">
            <v>178.87</v>
          </cell>
        </row>
        <row r="792">
          <cell r="A792" t="str">
            <v>REDOND_7_UNIT 6</v>
          </cell>
          <cell r="B792" t="str">
            <v>REDONDO GEN STA. UNIT 6</v>
          </cell>
          <cell r="C792" t="str">
            <v>LA Basin</v>
          </cell>
          <cell r="D792">
            <v>174.29</v>
          </cell>
          <cell r="E792">
            <v>174.29</v>
          </cell>
          <cell r="F792">
            <v>174.29</v>
          </cell>
          <cell r="G792">
            <v>174.29</v>
          </cell>
          <cell r="H792">
            <v>174.29</v>
          </cell>
          <cell r="I792">
            <v>174.29</v>
          </cell>
          <cell r="J792">
            <v>174.29</v>
          </cell>
          <cell r="K792">
            <v>174.29</v>
          </cell>
          <cell r="L792">
            <v>174.29</v>
          </cell>
          <cell r="M792">
            <v>174.29</v>
          </cell>
          <cell r="N792">
            <v>174.29</v>
          </cell>
          <cell r="O792">
            <v>174.29</v>
          </cell>
        </row>
        <row r="793">
          <cell r="A793" t="str">
            <v>REDOND_7_UNIT 8</v>
          </cell>
          <cell r="B793" t="str">
            <v>REDONDO GEN STA. UNIT 8</v>
          </cell>
          <cell r="C793" t="str">
            <v>LA Basin</v>
          </cell>
          <cell r="D793">
            <v>480</v>
          </cell>
          <cell r="E793">
            <v>480</v>
          </cell>
          <cell r="F793">
            <v>480</v>
          </cell>
          <cell r="G793">
            <v>480</v>
          </cell>
          <cell r="H793">
            <v>480</v>
          </cell>
          <cell r="I793">
            <v>480</v>
          </cell>
          <cell r="J793">
            <v>480</v>
          </cell>
          <cell r="K793">
            <v>480</v>
          </cell>
          <cell r="L793">
            <v>480</v>
          </cell>
          <cell r="M793">
            <v>480</v>
          </cell>
          <cell r="N793">
            <v>480</v>
          </cell>
          <cell r="O793">
            <v>480</v>
          </cell>
        </row>
        <row r="794">
          <cell r="A794" t="str">
            <v>REEDLY_6_SOLAR</v>
          </cell>
          <cell r="B794" t="str">
            <v>Terzian</v>
          </cell>
          <cell r="C794" t="str">
            <v>Fresno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</row>
        <row r="795">
          <cell r="A795" t="str">
            <v>RENWD_1_QF</v>
          </cell>
          <cell r="B795" t="str">
            <v>Renwind re-powering project</v>
          </cell>
          <cell r="C795" t="str">
            <v>LA Basin</v>
          </cell>
          <cell r="D795">
            <v>1.767000045662148</v>
          </cell>
          <cell r="E795">
            <v>1.8793269392777652</v>
          </cell>
          <cell r="F795">
            <v>1.6512837028215652</v>
          </cell>
          <cell r="G795">
            <v>1.582068113104369</v>
          </cell>
          <cell r="H795">
            <v>1.682277916180408</v>
          </cell>
          <cell r="I795">
            <v>1.5420065137832633</v>
          </cell>
          <cell r="J795">
            <v>1.4326521627386066</v>
          </cell>
          <cell r="K795">
            <v>1.0885903753785178</v>
          </cell>
          <cell r="L795">
            <v>1.1245446515167385</v>
          </cell>
          <cell r="M795">
            <v>1.0432275640474553</v>
          </cell>
          <cell r="N795">
            <v>1.4059403441857019</v>
          </cell>
          <cell r="O795">
            <v>1.7030615139525371</v>
          </cell>
        </row>
        <row r="796">
          <cell r="A796" t="str">
            <v>RICHMN_1_CHVSR2</v>
          </cell>
          <cell r="B796" t="str">
            <v>Chevron 8.5</v>
          </cell>
          <cell r="C796" t="str">
            <v>Bay Area</v>
          </cell>
          <cell r="D796">
            <v>0.03</v>
          </cell>
          <cell r="E796">
            <v>0.26</v>
          </cell>
          <cell r="F796">
            <v>0.3</v>
          </cell>
          <cell r="G796">
            <v>0.37</v>
          </cell>
          <cell r="H796">
            <v>0.54</v>
          </cell>
          <cell r="I796">
            <v>1.1100000000000001</v>
          </cell>
          <cell r="J796">
            <v>1.22</v>
          </cell>
          <cell r="K796">
            <v>1.05</v>
          </cell>
          <cell r="L796">
            <v>0.94</v>
          </cell>
          <cell r="M796">
            <v>0.63</v>
          </cell>
          <cell r="N796">
            <v>0.48</v>
          </cell>
          <cell r="O796">
            <v>0.3</v>
          </cell>
        </row>
        <row r="797">
          <cell r="A797" t="str">
            <v>RICHMN_1_SOLAR</v>
          </cell>
          <cell r="B797" t="str">
            <v>Chevron 2</v>
          </cell>
          <cell r="C797" t="str">
            <v>Bay Area</v>
          </cell>
          <cell r="D797">
            <v>0.01</v>
          </cell>
          <cell r="E797">
            <v>0.06</v>
          </cell>
          <cell r="F797">
            <v>7.0000000000000007E-2</v>
          </cell>
          <cell r="G797">
            <v>0.09</v>
          </cell>
          <cell r="H797">
            <v>0.13</v>
          </cell>
          <cell r="I797">
            <v>0.26</v>
          </cell>
          <cell r="J797">
            <v>0.28999999999999998</v>
          </cell>
          <cell r="K797">
            <v>0.25</v>
          </cell>
          <cell r="L797">
            <v>0.22</v>
          </cell>
          <cell r="M797">
            <v>0.15</v>
          </cell>
          <cell r="N797">
            <v>0.11</v>
          </cell>
          <cell r="O797">
            <v>7.0000000000000007E-2</v>
          </cell>
        </row>
        <row r="798">
          <cell r="A798" t="str">
            <v>RICHMN_7_BAYENV</v>
          </cell>
          <cell r="B798" t="str">
            <v>BAY ENVIRONMENTAL (NOVE POWER)</v>
          </cell>
          <cell r="C798" t="str">
            <v>Bay Area</v>
          </cell>
          <cell r="D798">
            <v>0.46</v>
          </cell>
          <cell r="E798">
            <v>0.45</v>
          </cell>
          <cell r="F798">
            <v>0.4</v>
          </cell>
          <cell r="G798">
            <v>0.38</v>
          </cell>
          <cell r="H798">
            <v>0.35</v>
          </cell>
          <cell r="I798">
            <v>0.4</v>
          </cell>
          <cell r="J798">
            <v>0.35</v>
          </cell>
          <cell r="K798">
            <v>0.41</v>
          </cell>
          <cell r="L798">
            <v>0.1</v>
          </cell>
          <cell r="M798">
            <v>0.3</v>
          </cell>
          <cell r="N798">
            <v>0.39</v>
          </cell>
          <cell r="O798">
            <v>0.28999999999999998</v>
          </cell>
        </row>
        <row r="799">
          <cell r="A799" t="str">
            <v>RIOBRV_6_UNIT 1</v>
          </cell>
          <cell r="B799" t="str">
            <v>RIO BRAVO HYDRO</v>
          </cell>
          <cell r="C799" t="str">
            <v>CAISO System</v>
          </cell>
          <cell r="D799">
            <v>0.14000000000000001</v>
          </cell>
          <cell r="E799">
            <v>0.19</v>
          </cell>
          <cell r="F799">
            <v>0.3</v>
          </cell>
          <cell r="G799">
            <v>4.5999999999999996</v>
          </cell>
          <cell r="H799">
            <v>4.3499999999999996</v>
          </cell>
          <cell r="I799">
            <v>3.37</v>
          </cell>
          <cell r="J799">
            <v>6.23</v>
          </cell>
          <cell r="K799">
            <v>4.72</v>
          </cell>
          <cell r="L799">
            <v>2.9</v>
          </cell>
          <cell r="M799">
            <v>1.66</v>
          </cell>
          <cell r="N799">
            <v>0.28999999999999998</v>
          </cell>
          <cell r="O799">
            <v>0</v>
          </cell>
        </row>
        <row r="800">
          <cell r="A800" t="str">
            <v>RIOOSO_1_QF</v>
          </cell>
          <cell r="B800" t="str">
            <v>SMALL QF AGGREGATION - GRASS VALLEY</v>
          </cell>
          <cell r="C800" t="str">
            <v>Sierra</v>
          </cell>
          <cell r="D800">
            <v>0.13</v>
          </cell>
          <cell r="E800">
            <v>0.38</v>
          </cell>
          <cell r="F800">
            <v>0.39</v>
          </cell>
          <cell r="G800">
            <v>0.6</v>
          </cell>
          <cell r="H800">
            <v>0.73</v>
          </cell>
          <cell r="I800">
            <v>0.6</v>
          </cell>
          <cell r="J800">
            <v>0.51</v>
          </cell>
          <cell r="K800">
            <v>0.59</v>
          </cell>
          <cell r="L800">
            <v>0.53</v>
          </cell>
          <cell r="M800">
            <v>0.08</v>
          </cell>
          <cell r="N800">
            <v>0.02</v>
          </cell>
          <cell r="O800">
            <v>0.05</v>
          </cell>
        </row>
        <row r="801">
          <cell r="A801" t="str">
            <v>RNDMTN_2_SLSPHY1</v>
          </cell>
          <cell r="B801" t="str">
            <v>Silver Springs</v>
          </cell>
          <cell r="C801" t="str">
            <v>CAISO System</v>
          </cell>
          <cell r="D801">
            <v>0.2</v>
          </cell>
          <cell r="E801">
            <v>0.22</v>
          </cell>
          <cell r="F801">
            <v>0.28000000000000003</v>
          </cell>
          <cell r="G801">
            <v>0.28999999999999998</v>
          </cell>
          <cell r="H801">
            <v>0.26</v>
          </cell>
          <cell r="I801">
            <v>0.23</v>
          </cell>
          <cell r="J801">
            <v>0.21</v>
          </cell>
          <cell r="K801">
            <v>0.2</v>
          </cell>
          <cell r="L801">
            <v>0.17</v>
          </cell>
          <cell r="M801">
            <v>0.16</v>
          </cell>
          <cell r="N801">
            <v>0.17</v>
          </cell>
          <cell r="O801">
            <v>0.16</v>
          </cell>
        </row>
        <row r="802">
          <cell r="A802" t="str">
            <v>RNDSBG_1_HZASR1</v>
          </cell>
          <cell r="B802" t="str">
            <v>Hazel A</v>
          </cell>
          <cell r="C802" t="str">
            <v>CAISO System</v>
          </cell>
          <cell r="D802">
            <v>0.01</v>
          </cell>
          <cell r="E802">
            <v>0.09</v>
          </cell>
          <cell r="F802">
            <v>0.1</v>
          </cell>
          <cell r="G802">
            <v>0.13</v>
          </cell>
          <cell r="H802">
            <v>0.19</v>
          </cell>
          <cell r="I802">
            <v>0.39</v>
          </cell>
          <cell r="J802">
            <v>0.43</v>
          </cell>
          <cell r="K802">
            <v>0.37</v>
          </cell>
          <cell r="L802">
            <v>0.33</v>
          </cell>
          <cell r="M802">
            <v>0.22</v>
          </cell>
          <cell r="N802">
            <v>0.17</v>
          </cell>
          <cell r="O802">
            <v>0.1</v>
          </cell>
        </row>
        <row r="803">
          <cell r="A803" t="str">
            <v>ROLLIN_6_UNIT</v>
          </cell>
          <cell r="B803" t="str">
            <v>ROLLINS HYDRO</v>
          </cell>
          <cell r="C803" t="str">
            <v>Sierra</v>
          </cell>
          <cell r="D803">
            <v>5.12</v>
          </cell>
          <cell r="E803">
            <v>4.08</v>
          </cell>
          <cell r="F803">
            <v>6.58</v>
          </cell>
          <cell r="G803">
            <v>10.25</v>
          </cell>
          <cell r="H803">
            <v>9.86</v>
          </cell>
          <cell r="I803">
            <v>5.96</v>
          </cell>
          <cell r="J803">
            <v>6.74</v>
          </cell>
          <cell r="K803">
            <v>5.94</v>
          </cell>
          <cell r="L803">
            <v>4.6900000000000004</v>
          </cell>
          <cell r="M803">
            <v>2.11</v>
          </cell>
          <cell r="N803">
            <v>1.04</v>
          </cell>
          <cell r="O803">
            <v>6.62</v>
          </cell>
        </row>
        <row r="804">
          <cell r="A804" t="str">
            <v>ROSMDW_2_WIND1</v>
          </cell>
          <cell r="B804" t="str">
            <v>Pacific Wind - Phase 1</v>
          </cell>
          <cell r="C804" t="str">
            <v>CAISO System</v>
          </cell>
          <cell r="D804">
            <v>24.738000639270069</v>
          </cell>
          <cell r="E804">
            <v>26.310577149888712</v>
          </cell>
          <cell r="F804">
            <v>23.117971839501912</v>
          </cell>
          <cell r="G804">
            <v>22.148953583461164</v>
          </cell>
          <cell r="H804">
            <v>23.551890826525714</v>
          </cell>
          <cell r="I804">
            <v>21.588091192965688</v>
          </cell>
          <cell r="J804">
            <v>20.057130278340491</v>
          </cell>
          <cell r="K804">
            <v>15.240265255299249</v>
          </cell>
          <cell r="L804">
            <v>15.743625121234338</v>
          </cell>
          <cell r="M804">
            <v>14.605185896664374</v>
          </cell>
          <cell r="N804">
            <v>19.683164818599828</v>
          </cell>
          <cell r="O804">
            <v>23.842861195335519</v>
          </cell>
        </row>
        <row r="805">
          <cell r="A805" t="str">
            <v>ROSMND_6_SOLAR</v>
          </cell>
          <cell r="B805" t="str">
            <v>Lancaster B</v>
          </cell>
          <cell r="C805" t="str">
            <v>Big Creek-Ventura</v>
          </cell>
          <cell r="D805">
            <v>0.01</v>
          </cell>
          <cell r="E805">
            <v>0.09</v>
          </cell>
          <cell r="F805">
            <v>0.11</v>
          </cell>
          <cell r="G805">
            <v>0.13</v>
          </cell>
          <cell r="H805">
            <v>0.19</v>
          </cell>
          <cell r="I805">
            <v>0.39</v>
          </cell>
          <cell r="J805">
            <v>0.43</v>
          </cell>
          <cell r="K805">
            <v>0.37</v>
          </cell>
          <cell r="L805">
            <v>0.33</v>
          </cell>
          <cell r="M805">
            <v>0.22</v>
          </cell>
          <cell r="N805">
            <v>0.17</v>
          </cell>
          <cell r="O805">
            <v>0.11</v>
          </cell>
        </row>
        <row r="806">
          <cell r="A806" t="str">
            <v>RSMSLR_6_SOLAR1</v>
          </cell>
          <cell r="B806" t="str">
            <v>Rosamond One</v>
          </cell>
          <cell r="C806" t="str">
            <v>Big Creek-Ventura</v>
          </cell>
          <cell r="D806">
            <v>0.08</v>
          </cell>
          <cell r="E806">
            <v>0.6</v>
          </cell>
          <cell r="F806">
            <v>0.7</v>
          </cell>
          <cell r="G806">
            <v>0.88</v>
          </cell>
          <cell r="H806">
            <v>1.28</v>
          </cell>
          <cell r="I806">
            <v>2.62</v>
          </cell>
          <cell r="J806">
            <v>2.88</v>
          </cell>
          <cell r="K806">
            <v>2.48</v>
          </cell>
          <cell r="L806">
            <v>2.2200000000000002</v>
          </cell>
          <cell r="M806">
            <v>1.48</v>
          </cell>
          <cell r="N806">
            <v>1.1399999999999999</v>
          </cell>
          <cell r="O806">
            <v>0.7</v>
          </cell>
        </row>
        <row r="807">
          <cell r="A807" t="str">
            <v>RSMSLR_6_SOLAR2</v>
          </cell>
          <cell r="B807" t="str">
            <v>Rosamond Two</v>
          </cell>
          <cell r="C807" t="str">
            <v>Big Creek-Ventura</v>
          </cell>
          <cell r="D807">
            <v>0.08</v>
          </cell>
          <cell r="E807">
            <v>0.6</v>
          </cell>
          <cell r="F807">
            <v>0.7</v>
          </cell>
          <cell r="G807">
            <v>0.88</v>
          </cell>
          <cell r="H807">
            <v>1.28</v>
          </cell>
          <cell r="I807">
            <v>2.62</v>
          </cell>
          <cell r="J807">
            <v>2.88</v>
          </cell>
          <cell r="K807">
            <v>2.48</v>
          </cell>
          <cell r="L807">
            <v>2.2200000000000002</v>
          </cell>
          <cell r="M807">
            <v>1.48</v>
          </cell>
          <cell r="N807">
            <v>1.1399999999999999</v>
          </cell>
          <cell r="O807">
            <v>0.7</v>
          </cell>
        </row>
        <row r="808">
          <cell r="A808" t="str">
            <v>RTEDDY_2_SC1SR3</v>
          </cell>
          <cell r="B808" t="str">
            <v>Rosamond West Solar Clean</v>
          </cell>
          <cell r="C808" t="str">
            <v>CAISO System</v>
          </cell>
          <cell r="D808">
            <v>0.16</v>
          </cell>
          <cell r="E808">
            <v>1.2</v>
          </cell>
          <cell r="F808">
            <v>1.4</v>
          </cell>
          <cell r="G808">
            <v>1.76</v>
          </cell>
          <cell r="H808">
            <v>2.56</v>
          </cell>
          <cell r="I808">
            <v>5.24</v>
          </cell>
          <cell r="J808">
            <v>5.76</v>
          </cell>
          <cell r="K808">
            <v>4.96</v>
          </cell>
          <cell r="L808">
            <v>4.4400000000000004</v>
          </cell>
          <cell r="M808">
            <v>2.96</v>
          </cell>
          <cell r="N808">
            <v>2.2799999999999998</v>
          </cell>
          <cell r="O808">
            <v>1.4</v>
          </cell>
        </row>
        <row r="809">
          <cell r="A809" t="str">
            <v>RTEDDY_2_SEBSR3</v>
          </cell>
          <cell r="B809" t="str">
            <v>Rosamond West Solar East Bay 3</v>
          </cell>
          <cell r="C809" t="str">
            <v>CAISO System</v>
          </cell>
          <cell r="D809">
            <v>0.22</v>
          </cell>
          <cell r="E809">
            <v>1.68</v>
          </cell>
          <cell r="F809">
            <v>1.96</v>
          </cell>
          <cell r="G809">
            <v>2.46</v>
          </cell>
          <cell r="H809">
            <v>3.58</v>
          </cell>
          <cell r="I809">
            <v>7.34</v>
          </cell>
          <cell r="J809">
            <v>8.06</v>
          </cell>
          <cell r="K809">
            <v>6.94</v>
          </cell>
          <cell r="L809">
            <v>6.22</v>
          </cell>
          <cell r="M809">
            <v>4.1399999999999997</v>
          </cell>
          <cell r="N809">
            <v>3.19</v>
          </cell>
          <cell r="O809">
            <v>1.96</v>
          </cell>
        </row>
        <row r="810">
          <cell r="A810" t="str">
            <v>RTEDDY_2_SEBSR4</v>
          </cell>
          <cell r="B810" t="str">
            <v>Rosamond West Solar East Bay 4</v>
          </cell>
          <cell r="C810" t="str">
            <v>CAISO System</v>
          </cell>
          <cell r="D810">
            <v>0.22</v>
          </cell>
          <cell r="E810">
            <v>1.68</v>
          </cell>
          <cell r="F810">
            <v>1.96</v>
          </cell>
          <cell r="G810">
            <v>2.46</v>
          </cell>
          <cell r="H810">
            <v>3.58</v>
          </cell>
          <cell r="I810">
            <v>7.34</v>
          </cell>
          <cell r="J810">
            <v>8.06</v>
          </cell>
          <cell r="K810">
            <v>6.94</v>
          </cell>
          <cell r="L810">
            <v>6.22</v>
          </cell>
          <cell r="M810">
            <v>4.1399999999999997</v>
          </cell>
          <cell r="N810">
            <v>3.19</v>
          </cell>
          <cell r="O810">
            <v>1.96</v>
          </cell>
        </row>
        <row r="811">
          <cell r="A811" t="str">
            <v>RTEDDY_2_SOLAR1</v>
          </cell>
          <cell r="B811" t="str">
            <v>Rosamond West Solar 1</v>
          </cell>
          <cell r="C811" t="str">
            <v>CAISO System</v>
          </cell>
          <cell r="D811">
            <v>0.22</v>
          </cell>
          <cell r="E811">
            <v>1.62</v>
          </cell>
          <cell r="F811">
            <v>1.89</v>
          </cell>
          <cell r="G811">
            <v>2.38</v>
          </cell>
          <cell r="H811">
            <v>3.46</v>
          </cell>
          <cell r="I811">
            <v>7.07</v>
          </cell>
          <cell r="J811">
            <v>7.78</v>
          </cell>
          <cell r="K811">
            <v>6.7</v>
          </cell>
          <cell r="L811">
            <v>5.99</v>
          </cell>
          <cell r="M811">
            <v>4</v>
          </cell>
          <cell r="N811">
            <v>3.08</v>
          </cell>
          <cell r="O811">
            <v>1.89</v>
          </cell>
        </row>
        <row r="812">
          <cell r="A812" t="str">
            <v>RTEDDY_2_SOLAR2</v>
          </cell>
          <cell r="B812" t="str">
            <v>Rosamond West Solar 2</v>
          </cell>
          <cell r="C812" t="str">
            <v>CAISO System</v>
          </cell>
          <cell r="D812">
            <v>0.22</v>
          </cell>
          <cell r="E812">
            <v>1.62</v>
          </cell>
          <cell r="F812">
            <v>1.89</v>
          </cell>
          <cell r="G812">
            <v>2.38</v>
          </cell>
          <cell r="H812">
            <v>3.46</v>
          </cell>
          <cell r="I812">
            <v>7.07</v>
          </cell>
          <cell r="J812">
            <v>7.78</v>
          </cell>
          <cell r="K812">
            <v>6.7</v>
          </cell>
          <cell r="L812">
            <v>5.99</v>
          </cell>
          <cell r="M812">
            <v>4</v>
          </cell>
          <cell r="N812">
            <v>3.08</v>
          </cell>
          <cell r="O812">
            <v>1.89</v>
          </cell>
        </row>
        <row r="813">
          <cell r="A813" t="str">
            <v>RTEDDY_2_SPASR4</v>
          </cell>
          <cell r="B813" t="str">
            <v>Rosamond West Solar Palo Alto</v>
          </cell>
          <cell r="C813" t="str">
            <v>CAISO System</v>
          </cell>
          <cell r="D813">
            <v>0.1</v>
          </cell>
          <cell r="E813">
            <v>0.78</v>
          </cell>
          <cell r="F813">
            <v>0.91</v>
          </cell>
          <cell r="G813">
            <v>1.1399999999999999</v>
          </cell>
          <cell r="H813">
            <v>1.66</v>
          </cell>
          <cell r="I813">
            <v>3.41</v>
          </cell>
          <cell r="J813">
            <v>3.74</v>
          </cell>
          <cell r="K813">
            <v>3.22</v>
          </cell>
          <cell r="L813">
            <v>2.89</v>
          </cell>
          <cell r="M813">
            <v>1.92</v>
          </cell>
          <cell r="N813">
            <v>1.48</v>
          </cell>
          <cell r="O813">
            <v>0.91</v>
          </cell>
        </row>
        <row r="814">
          <cell r="A814" t="str">
            <v>RTEDDY_2_SRXSR4</v>
          </cell>
          <cell r="B814" t="str">
            <v>Rosamond West Solar Rosie X</v>
          </cell>
          <cell r="C814" t="str">
            <v>CAISO System</v>
          </cell>
          <cell r="D814">
            <v>0.05</v>
          </cell>
          <cell r="E814">
            <v>0.41</v>
          </cell>
          <cell r="F814">
            <v>0.48</v>
          </cell>
          <cell r="G814">
            <v>0.6</v>
          </cell>
          <cell r="H814">
            <v>0.87</v>
          </cell>
          <cell r="I814">
            <v>1.78</v>
          </cell>
          <cell r="J814">
            <v>1.96</v>
          </cell>
          <cell r="K814">
            <v>1.69</v>
          </cell>
          <cell r="L814">
            <v>1.51</v>
          </cell>
          <cell r="M814">
            <v>1.01</v>
          </cell>
          <cell r="N814">
            <v>0.78</v>
          </cell>
          <cell r="O814">
            <v>0.48</v>
          </cell>
        </row>
        <row r="815">
          <cell r="A815" t="str">
            <v>RTREE_2_WIND1</v>
          </cell>
          <cell r="B815" t="str">
            <v>Rising Tree 1</v>
          </cell>
          <cell r="C815" t="str">
            <v>CAISO System</v>
          </cell>
          <cell r="D815">
            <v>13.994640361644212</v>
          </cell>
          <cell r="E815">
            <v>14.8842693590799</v>
          </cell>
          <cell r="F815">
            <v>13.078166926346796</v>
          </cell>
          <cell r="G815">
            <v>12.529979455786602</v>
          </cell>
          <cell r="H815">
            <v>13.323641096148831</v>
          </cell>
          <cell r="I815">
            <v>12.212691589163446</v>
          </cell>
          <cell r="J815">
            <v>11.346605128889765</v>
          </cell>
          <cell r="K815">
            <v>8.6216357729978608</v>
          </cell>
          <cell r="L815">
            <v>8.9063936400125687</v>
          </cell>
          <cell r="M815">
            <v>8.262362307255847</v>
          </cell>
          <cell r="N815">
            <v>11.135047525950759</v>
          </cell>
          <cell r="O815">
            <v>13.488247190504094</v>
          </cell>
        </row>
        <row r="816">
          <cell r="A816" t="str">
            <v>RTREE_2_WIND2</v>
          </cell>
          <cell r="B816" t="str">
            <v>Rising Tree 2</v>
          </cell>
          <cell r="C816" t="str">
            <v>CAISO System</v>
          </cell>
          <cell r="D816">
            <v>3.498660090411053</v>
          </cell>
          <cell r="E816">
            <v>3.7210673397699749</v>
          </cell>
          <cell r="F816">
            <v>3.269541731586699</v>
          </cell>
          <cell r="G816">
            <v>3.1324948639466506</v>
          </cell>
          <cell r="H816">
            <v>3.3309102740372079</v>
          </cell>
          <cell r="I816">
            <v>3.0531728972908616</v>
          </cell>
          <cell r="J816">
            <v>2.8366512822224412</v>
          </cell>
          <cell r="K816">
            <v>2.1554089432494652</v>
          </cell>
          <cell r="L816">
            <v>2.2265984100031422</v>
          </cell>
          <cell r="M816">
            <v>2.0655905768139617</v>
          </cell>
          <cell r="N816">
            <v>2.7837618814876897</v>
          </cell>
          <cell r="O816">
            <v>3.3720617976260234</v>
          </cell>
        </row>
        <row r="817">
          <cell r="A817" t="str">
            <v>RTREE_2_WIND3</v>
          </cell>
          <cell r="B817" t="str">
            <v>Rising Tree 3</v>
          </cell>
          <cell r="C817" t="str">
            <v>CAISO System</v>
          </cell>
          <cell r="D817">
            <v>17.493300452055266</v>
          </cell>
          <cell r="E817">
            <v>18.605336698849875</v>
          </cell>
          <cell r="F817">
            <v>16.347708657933495</v>
          </cell>
          <cell r="G817">
            <v>15.662474319733253</v>
          </cell>
          <cell r="H817">
            <v>16.654551370186038</v>
          </cell>
          <cell r="I817">
            <v>15.265864486454307</v>
          </cell>
          <cell r="J817">
            <v>14.183256411112206</v>
          </cell>
          <cell r="K817">
            <v>10.777044716247326</v>
          </cell>
          <cell r="L817">
            <v>11.13299205001571</v>
          </cell>
          <cell r="M817">
            <v>10.327952884069807</v>
          </cell>
          <cell r="N817">
            <v>13.918809407438449</v>
          </cell>
          <cell r="O817">
            <v>16.860308988130118</v>
          </cell>
        </row>
        <row r="818">
          <cell r="A818" t="str">
            <v>RUSCTY_2_UNITS</v>
          </cell>
          <cell r="B818" t="str">
            <v>Russell City Energy Center</v>
          </cell>
          <cell r="C818" t="str">
            <v>Bay Area</v>
          </cell>
          <cell r="D818">
            <v>615.17999999999995</v>
          </cell>
          <cell r="E818">
            <v>615.17999999999995</v>
          </cell>
          <cell r="F818">
            <v>615.17999999999995</v>
          </cell>
          <cell r="G818">
            <v>615.17999999999995</v>
          </cell>
          <cell r="H818">
            <v>615.17999999999995</v>
          </cell>
          <cell r="I818">
            <v>615.17999999999995</v>
          </cell>
          <cell r="J818">
            <v>615.17999999999995</v>
          </cell>
          <cell r="K818">
            <v>597.4</v>
          </cell>
          <cell r="L818">
            <v>600.9</v>
          </cell>
          <cell r="M818">
            <v>605.32000000000005</v>
          </cell>
          <cell r="N818">
            <v>615.17999999999995</v>
          </cell>
          <cell r="O818">
            <v>615.17999999999995</v>
          </cell>
        </row>
        <row r="819">
          <cell r="A819" t="str">
            <v>RVRVEW_1_UNITA1</v>
          </cell>
          <cell r="B819" t="str">
            <v>Riverview Energy Center (GP Antioch)</v>
          </cell>
          <cell r="C819" t="str">
            <v>Bay Area</v>
          </cell>
          <cell r="D819">
            <v>47.6</v>
          </cell>
          <cell r="E819">
            <v>47.6</v>
          </cell>
          <cell r="F819">
            <v>47.6</v>
          </cell>
          <cell r="G819">
            <v>47.6</v>
          </cell>
          <cell r="H819">
            <v>47.6</v>
          </cell>
          <cell r="I819">
            <v>47.6</v>
          </cell>
          <cell r="J819">
            <v>47.6</v>
          </cell>
          <cell r="K819">
            <v>47.6</v>
          </cell>
          <cell r="L819">
            <v>47.6</v>
          </cell>
          <cell r="M819">
            <v>47.6</v>
          </cell>
          <cell r="N819">
            <v>47.6</v>
          </cell>
          <cell r="O819">
            <v>47.6</v>
          </cell>
        </row>
        <row r="820">
          <cell r="A820" t="str">
            <v>RVSIDE_2_RERCU3</v>
          </cell>
          <cell r="B820" t="str">
            <v>Riverside Energy Res. Ctr Unit 3</v>
          </cell>
          <cell r="C820" t="str">
            <v>LA Basin</v>
          </cell>
          <cell r="D820">
            <v>49</v>
          </cell>
          <cell r="E820">
            <v>49</v>
          </cell>
          <cell r="F820">
            <v>49</v>
          </cell>
          <cell r="G820">
            <v>49</v>
          </cell>
          <cell r="H820">
            <v>49</v>
          </cell>
          <cell r="I820">
            <v>49</v>
          </cell>
          <cell r="J820">
            <v>49</v>
          </cell>
          <cell r="K820">
            <v>49</v>
          </cell>
          <cell r="L820">
            <v>49</v>
          </cell>
          <cell r="M820">
            <v>49</v>
          </cell>
          <cell r="N820">
            <v>49</v>
          </cell>
          <cell r="O820">
            <v>49</v>
          </cell>
        </row>
        <row r="821">
          <cell r="A821" t="str">
            <v>RVSIDE_2_RERCU4</v>
          </cell>
          <cell r="B821" t="str">
            <v>Riverside Energy Res. Ctr Unit 4</v>
          </cell>
          <cell r="C821" t="str">
            <v>LA Basin</v>
          </cell>
          <cell r="D821">
            <v>49</v>
          </cell>
          <cell r="E821">
            <v>49</v>
          </cell>
          <cell r="F821">
            <v>49</v>
          </cell>
          <cell r="G821">
            <v>49</v>
          </cell>
          <cell r="H821">
            <v>49</v>
          </cell>
          <cell r="I821">
            <v>49</v>
          </cell>
          <cell r="J821">
            <v>49</v>
          </cell>
          <cell r="K821">
            <v>49</v>
          </cell>
          <cell r="L821">
            <v>49</v>
          </cell>
          <cell r="M821">
            <v>49</v>
          </cell>
          <cell r="N821">
            <v>49</v>
          </cell>
          <cell r="O821">
            <v>49</v>
          </cell>
        </row>
        <row r="822">
          <cell r="A822" t="str">
            <v>RVSIDE_6_RERCU1</v>
          </cell>
          <cell r="B822" t="str">
            <v>Riverside Energy Res. Ctr Unit 1</v>
          </cell>
          <cell r="C822" t="str">
            <v>LA Basin</v>
          </cell>
          <cell r="D822">
            <v>48.35</v>
          </cell>
          <cell r="E822">
            <v>48.35</v>
          </cell>
          <cell r="F822">
            <v>48.35</v>
          </cell>
          <cell r="G822">
            <v>48.35</v>
          </cell>
          <cell r="H822">
            <v>48.35</v>
          </cell>
          <cell r="I822">
            <v>48.35</v>
          </cell>
          <cell r="J822">
            <v>48.35</v>
          </cell>
          <cell r="K822">
            <v>48.35</v>
          </cell>
          <cell r="L822">
            <v>48.35</v>
          </cell>
          <cell r="M822">
            <v>48.35</v>
          </cell>
          <cell r="N822">
            <v>48.35</v>
          </cell>
          <cell r="O822">
            <v>48.35</v>
          </cell>
        </row>
        <row r="823">
          <cell r="A823" t="str">
            <v>RVSIDE_6_RERCU2</v>
          </cell>
          <cell r="B823" t="str">
            <v>Riverside Energy Res. Ctr Unit 2</v>
          </cell>
          <cell r="C823" t="str">
            <v>LA Basin</v>
          </cell>
          <cell r="D823">
            <v>48.5</v>
          </cell>
          <cell r="E823">
            <v>48.5</v>
          </cell>
          <cell r="F823">
            <v>48.5</v>
          </cell>
          <cell r="G823">
            <v>48.5</v>
          </cell>
          <cell r="H823">
            <v>48.5</v>
          </cell>
          <cell r="I823">
            <v>48.5</v>
          </cell>
          <cell r="J823">
            <v>48.5</v>
          </cell>
          <cell r="K823">
            <v>48.5</v>
          </cell>
          <cell r="L823">
            <v>48.5</v>
          </cell>
          <cell r="M823">
            <v>48.5</v>
          </cell>
          <cell r="N823">
            <v>48.5</v>
          </cell>
          <cell r="O823">
            <v>48.5</v>
          </cell>
        </row>
        <row r="824">
          <cell r="A824" t="str">
            <v>RVSIDE_6_SOLAR1</v>
          </cell>
          <cell r="B824" t="str">
            <v>Tequesquite Landfill Solar Project</v>
          </cell>
          <cell r="C824" t="str">
            <v>LA Basin</v>
          </cell>
          <cell r="D824">
            <v>0.03</v>
          </cell>
          <cell r="E824">
            <v>0.23</v>
          </cell>
          <cell r="F824">
            <v>0.26</v>
          </cell>
          <cell r="G824">
            <v>0.33</v>
          </cell>
          <cell r="H824">
            <v>0.48</v>
          </cell>
          <cell r="I824">
            <v>0.98</v>
          </cell>
          <cell r="J824">
            <v>1.08</v>
          </cell>
          <cell r="K824">
            <v>0.93</v>
          </cell>
          <cell r="L824">
            <v>0.83</v>
          </cell>
          <cell r="M824">
            <v>0.56000000000000005</v>
          </cell>
          <cell r="N824">
            <v>0.43</v>
          </cell>
          <cell r="O824">
            <v>0.26</v>
          </cell>
        </row>
        <row r="825">
          <cell r="A825" t="str">
            <v>RVSIDE_6_SPRING</v>
          </cell>
          <cell r="B825" t="str">
            <v>SPRINGS GENERATION PROJECT AGGREGATE</v>
          </cell>
          <cell r="C825" t="str">
            <v>LA Basin</v>
          </cell>
          <cell r="D825">
            <v>36</v>
          </cell>
          <cell r="E825">
            <v>36</v>
          </cell>
          <cell r="F825">
            <v>36</v>
          </cell>
          <cell r="G825">
            <v>36</v>
          </cell>
          <cell r="H825">
            <v>36</v>
          </cell>
          <cell r="I825">
            <v>36</v>
          </cell>
          <cell r="J825">
            <v>36</v>
          </cell>
          <cell r="K825">
            <v>36</v>
          </cell>
          <cell r="L825">
            <v>36</v>
          </cell>
          <cell r="M825">
            <v>36</v>
          </cell>
          <cell r="N825">
            <v>36</v>
          </cell>
          <cell r="O825">
            <v>36</v>
          </cell>
        </row>
        <row r="826">
          <cell r="A826" t="str">
            <v>S_RITA_6_SOLAR1</v>
          </cell>
          <cell r="B826" t="str">
            <v>Sun Harvest Solar</v>
          </cell>
          <cell r="C826" t="str">
            <v>Fresno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</row>
        <row r="827">
          <cell r="A827" t="str">
            <v>SALIRV_2_UNIT</v>
          </cell>
          <cell r="B827" t="str">
            <v>Salinas River Cogeneration</v>
          </cell>
          <cell r="C827" t="str">
            <v>CAISO System</v>
          </cell>
          <cell r="D827">
            <v>23.37</v>
          </cell>
          <cell r="E827">
            <v>23.13</v>
          </cell>
          <cell r="F827">
            <v>23.69</v>
          </cell>
          <cell r="G827">
            <v>22.06</v>
          </cell>
          <cell r="H827">
            <v>17.87</v>
          </cell>
          <cell r="I827">
            <v>13.18</v>
          </cell>
          <cell r="J827">
            <v>17.97</v>
          </cell>
          <cell r="K827">
            <v>19.899999999999999</v>
          </cell>
          <cell r="L827">
            <v>20.170000000000002</v>
          </cell>
          <cell r="M827">
            <v>19.8</v>
          </cell>
          <cell r="N827">
            <v>21.77</v>
          </cell>
          <cell r="O827">
            <v>23.52</v>
          </cell>
        </row>
        <row r="828">
          <cell r="A828" t="str">
            <v>SALTSP_7_UNITS</v>
          </cell>
          <cell r="B828" t="str">
            <v>SALT SPRINGS HYDRO AGGREGATE</v>
          </cell>
          <cell r="C828" t="str">
            <v>CAISO System</v>
          </cell>
          <cell r="D828">
            <v>1.32</v>
          </cell>
          <cell r="E828">
            <v>4</v>
          </cell>
          <cell r="F828">
            <v>3.2</v>
          </cell>
          <cell r="G828">
            <v>0.4</v>
          </cell>
          <cell r="H828">
            <v>20.64</v>
          </cell>
          <cell r="I828">
            <v>16.91</v>
          </cell>
          <cell r="J828">
            <v>16.93</v>
          </cell>
          <cell r="K828">
            <v>23.46</v>
          </cell>
          <cell r="L828">
            <v>6.08</v>
          </cell>
          <cell r="M828">
            <v>4.76</v>
          </cell>
          <cell r="N828">
            <v>5.0999999999999996</v>
          </cell>
          <cell r="O828">
            <v>25.82</v>
          </cell>
        </row>
        <row r="829">
          <cell r="A829" t="str">
            <v>SAMPSN_6_KELCO1</v>
          </cell>
          <cell r="B829" t="str">
            <v>KELCO QUALIFYING FACILITY</v>
          </cell>
          <cell r="C829" t="str">
            <v>San Diego-IV</v>
          </cell>
          <cell r="D829">
            <v>1.03</v>
          </cell>
          <cell r="E829">
            <v>1.03</v>
          </cell>
          <cell r="F829">
            <v>2.04</v>
          </cell>
          <cell r="G829">
            <v>3.94</v>
          </cell>
          <cell r="H829">
            <v>3.56</v>
          </cell>
          <cell r="I829">
            <v>2.89</v>
          </cell>
          <cell r="J829">
            <v>2.54</v>
          </cell>
          <cell r="K829">
            <v>1.51</v>
          </cell>
          <cell r="L829">
            <v>2.27</v>
          </cell>
          <cell r="M829">
            <v>3.44</v>
          </cell>
          <cell r="N829">
            <v>2.5499999999999998</v>
          </cell>
          <cell r="O829">
            <v>1.19</v>
          </cell>
        </row>
        <row r="830">
          <cell r="A830" t="str">
            <v>SANBRN_2_ES1BT3</v>
          </cell>
          <cell r="B830" t="str">
            <v>EdSan 1 Edwards 1</v>
          </cell>
          <cell r="C830" t="str">
            <v>CAISO System</v>
          </cell>
          <cell r="D830">
            <v>22.08</v>
          </cell>
          <cell r="E830">
            <v>22.72</v>
          </cell>
          <cell r="F830">
            <v>22.9</v>
          </cell>
          <cell r="G830">
            <v>23.26</v>
          </cell>
          <cell r="H830">
            <v>23.88</v>
          </cell>
          <cell r="I830">
            <v>25.94</v>
          </cell>
          <cell r="J830">
            <v>26.33</v>
          </cell>
          <cell r="K830">
            <v>25.64</v>
          </cell>
          <cell r="L830">
            <v>25.07</v>
          </cell>
          <cell r="M830">
            <v>23.91</v>
          </cell>
          <cell r="N830">
            <v>23.23</v>
          </cell>
          <cell r="O830">
            <v>22.5</v>
          </cell>
        </row>
        <row r="831">
          <cell r="A831" t="str">
            <v>SANBRN_2_ES2SB3</v>
          </cell>
          <cell r="B831" t="str">
            <v>EdSan 2 Sanborn 3</v>
          </cell>
          <cell r="C831" t="str">
            <v>CAISO System</v>
          </cell>
          <cell r="D831">
            <v>18.059999999999999</v>
          </cell>
          <cell r="E831">
            <v>18.600000000000001</v>
          </cell>
          <cell r="F831">
            <v>18.75</v>
          </cell>
          <cell r="G831">
            <v>19.04</v>
          </cell>
          <cell r="H831">
            <v>19.559999999999999</v>
          </cell>
          <cell r="I831">
            <v>21.259999999999998</v>
          </cell>
          <cell r="J831">
            <v>21.58</v>
          </cell>
          <cell r="K831">
            <v>21.009999999999998</v>
          </cell>
          <cell r="L831">
            <v>20.55</v>
          </cell>
          <cell r="M831">
            <v>19.579999999999998</v>
          </cell>
          <cell r="N831">
            <v>19.02</v>
          </cell>
          <cell r="O831">
            <v>18.420000000000002</v>
          </cell>
        </row>
        <row r="832">
          <cell r="A832" t="str">
            <v>SANBRN_2_ESABT1</v>
          </cell>
          <cell r="B832" t="str">
            <v>EdSan 1A</v>
          </cell>
          <cell r="C832" t="str">
            <v>CAISO System</v>
          </cell>
          <cell r="D832">
            <v>50</v>
          </cell>
          <cell r="E832">
            <v>50</v>
          </cell>
          <cell r="F832">
            <v>50</v>
          </cell>
          <cell r="G832">
            <v>50</v>
          </cell>
          <cell r="H832">
            <v>50</v>
          </cell>
          <cell r="I832">
            <v>50</v>
          </cell>
          <cell r="J832">
            <v>50</v>
          </cell>
          <cell r="K832">
            <v>50</v>
          </cell>
          <cell r="L832">
            <v>50</v>
          </cell>
          <cell r="M832">
            <v>50</v>
          </cell>
          <cell r="N832">
            <v>50</v>
          </cell>
          <cell r="O832">
            <v>50</v>
          </cell>
        </row>
        <row r="833">
          <cell r="A833" t="str">
            <v>SANBRN_2_ESBBT1</v>
          </cell>
          <cell r="B833" t="str">
            <v>EdSan 1B</v>
          </cell>
          <cell r="C833" t="str">
            <v>CAISO System</v>
          </cell>
          <cell r="D833">
            <v>100</v>
          </cell>
          <cell r="E833">
            <v>100</v>
          </cell>
          <cell r="F833">
            <v>100</v>
          </cell>
          <cell r="G833">
            <v>100</v>
          </cell>
          <cell r="H833">
            <v>100</v>
          </cell>
          <cell r="I833">
            <v>100</v>
          </cell>
          <cell r="J833">
            <v>100</v>
          </cell>
          <cell r="K833">
            <v>100</v>
          </cell>
          <cell r="L833">
            <v>100</v>
          </cell>
          <cell r="M833">
            <v>100</v>
          </cell>
          <cell r="N833">
            <v>100</v>
          </cell>
          <cell r="O833">
            <v>100</v>
          </cell>
        </row>
        <row r="834">
          <cell r="A834" t="str">
            <v>SANDLT_2_SUNITS</v>
          </cell>
          <cell r="B834" t="str">
            <v>Mojave Solar</v>
          </cell>
          <cell r="C834" t="str">
            <v>CAISO System</v>
          </cell>
          <cell r="D834">
            <v>1.1000000000000001</v>
          </cell>
          <cell r="E834">
            <v>8.25</v>
          </cell>
          <cell r="F834">
            <v>9.6300000000000008</v>
          </cell>
          <cell r="G834">
            <v>12.1</v>
          </cell>
          <cell r="H834">
            <v>17.600000000000001</v>
          </cell>
          <cell r="I834">
            <v>36.03</v>
          </cell>
          <cell r="J834">
            <v>39.6</v>
          </cell>
          <cell r="K834">
            <v>34.1</v>
          </cell>
          <cell r="L834">
            <v>30.53</v>
          </cell>
          <cell r="M834">
            <v>20.350000000000001</v>
          </cell>
          <cell r="N834">
            <v>15.68</v>
          </cell>
          <cell r="O834">
            <v>9.6300000000000008</v>
          </cell>
        </row>
        <row r="835">
          <cell r="A835" t="str">
            <v>SANITR_6_UNITS</v>
          </cell>
          <cell r="B835" t="str">
            <v>LACSD CARSON WATER POLLUTION AGGREGATE</v>
          </cell>
          <cell r="C835" t="str">
            <v>LA Basin</v>
          </cell>
          <cell r="D835">
            <v>0.2</v>
          </cell>
          <cell r="E835">
            <v>0.33</v>
          </cell>
          <cell r="F835">
            <v>0.51</v>
          </cell>
          <cell r="G835">
            <v>0.44</v>
          </cell>
          <cell r="H835">
            <v>0.16</v>
          </cell>
          <cell r="I835">
            <v>0.56000000000000005</v>
          </cell>
          <cell r="J835">
            <v>0.33</v>
          </cell>
          <cell r="K835">
            <v>0.37</v>
          </cell>
          <cell r="L835">
            <v>0.44</v>
          </cell>
          <cell r="M835">
            <v>0.59</v>
          </cell>
          <cell r="N835">
            <v>0.59</v>
          </cell>
          <cell r="O835">
            <v>0.43</v>
          </cell>
        </row>
        <row r="836">
          <cell r="A836" t="str">
            <v>SANLOB_1_LNDFIL</v>
          </cell>
          <cell r="B836" t="str">
            <v>Cold Canyon</v>
          </cell>
          <cell r="C836" t="str">
            <v>CAISO System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</row>
        <row r="837">
          <cell r="A837" t="str">
            <v>SANLOB_1_OSFBM1</v>
          </cell>
          <cell r="B837" t="str">
            <v>Old Santa Fe Road</v>
          </cell>
          <cell r="C837" t="str">
            <v>CAISO System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</row>
        <row r="838">
          <cell r="A838" t="str">
            <v>SANTFG_7_UNITS</v>
          </cell>
          <cell r="B838" t="str">
            <v>GEYSERS CALISTOGA AGGREGATE</v>
          </cell>
          <cell r="C838" t="str">
            <v>NCNB</v>
          </cell>
          <cell r="D838">
            <v>72</v>
          </cell>
          <cell r="E838">
            <v>72</v>
          </cell>
          <cell r="F838">
            <v>72</v>
          </cell>
          <cell r="G838">
            <v>72</v>
          </cell>
          <cell r="H838">
            <v>72</v>
          </cell>
          <cell r="I838">
            <v>72</v>
          </cell>
          <cell r="J838">
            <v>72</v>
          </cell>
          <cell r="K838">
            <v>72</v>
          </cell>
          <cell r="L838">
            <v>72</v>
          </cell>
          <cell r="M838">
            <v>72</v>
          </cell>
          <cell r="N838">
            <v>72</v>
          </cell>
          <cell r="O838">
            <v>72</v>
          </cell>
        </row>
        <row r="839">
          <cell r="A839" t="str">
            <v>SANTGO_2_LNDFL1</v>
          </cell>
          <cell r="B839" t="str">
            <v>Bowerman Power</v>
          </cell>
          <cell r="C839" t="str">
            <v>LA Basin</v>
          </cell>
          <cell r="D839">
            <v>19.32</v>
          </cell>
          <cell r="E839">
            <v>19.59</v>
          </cell>
          <cell r="F839">
            <v>18.690000000000001</v>
          </cell>
          <cell r="G839">
            <v>19.03</v>
          </cell>
          <cell r="H839">
            <v>18.57</v>
          </cell>
          <cell r="I839">
            <v>19.53</v>
          </cell>
          <cell r="J839">
            <v>18.739999999999998</v>
          </cell>
          <cell r="K839">
            <v>18.55</v>
          </cell>
          <cell r="L839">
            <v>18.399999999999999</v>
          </cell>
          <cell r="M839">
            <v>17.75</v>
          </cell>
          <cell r="N839">
            <v>18.75</v>
          </cell>
          <cell r="O839">
            <v>19.600000000000001</v>
          </cell>
        </row>
        <row r="840">
          <cell r="A840" t="str">
            <v>SANTGO_2_MABBT1</v>
          </cell>
          <cell r="B840" t="str">
            <v>Millikan Avenue BESS</v>
          </cell>
          <cell r="C840" t="str">
            <v>LA Basin</v>
          </cell>
          <cell r="D840">
            <v>2</v>
          </cell>
          <cell r="E840">
            <v>2</v>
          </cell>
          <cell r="F840">
            <v>2</v>
          </cell>
          <cell r="G840">
            <v>2</v>
          </cell>
          <cell r="H840">
            <v>2</v>
          </cell>
          <cell r="I840">
            <v>2</v>
          </cell>
          <cell r="J840">
            <v>2</v>
          </cell>
          <cell r="K840">
            <v>2</v>
          </cell>
          <cell r="L840">
            <v>2</v>
          </cell>
          <cell r="M840">
            <v>2</v>
          </cell>
          <cell r="N840">
            <v>2</v>
          </cell>
          <cell r="O840">
            <v>2</v>
          </cell>
        </row>
        <row r="841">
          <cell r="A841" t="str">
            <v>SANWD_1_QF</v>
          </cell>
          <cell r="B841" t="str">
            <v>San Gorgonio Farms Wind Farm</v>
          </cell>
          <cell r="C841" t="str">
            <v>LA Basin</v>
          </cell>
          <cell r="D841">
            <v>5.4777001415526589</v>
          </cell>
          <cell r="E841">
            <v>5.8259135117610716</v>
          </cell>
          <cell r="F841">
            <v>5.1189794787468523</v>
          </cell>
          <cell r="G841">
            <v>4.9044111506235435</v>
          </cell>
          <cell r="H841">
            <v>5.2150615401592653</v>
          </cell>
          <cell r="I841">
            <v>4.780220192728116</v>
          </cell>
          <cell r="J841">
            <v>4.4412217044896805</v>
          </cell>
          <cell r="K841">
            <v>3.3746301636734053</v>
          </cell>
          <cell r="L841">
            <v>3.4860884197018893</v>
          </cell>
          <cell r="M841">
            <v>3.2340054485471112</v>
          </cell>
          <cell r="N841">
            <v>4.3584150669756756</v>
          </cell>
          <cell r="O841">
            <v>5.2794906932528649</v>
          </cell>
        </row>
        <row r="842">
          <cell r="A842" t="str">
            <v>SAUGUS_6_CREST</v>
          </cell>
          <cell r="B842" t="str">
            <v>East Portal Hydro</v>
          </cell>
          <cell r="C842" t="str">
            <v>Big Creek-Ventura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</row>
        <row r="843">
          <cell r="A843" t="str">
            <v>SAUGUS_6_MWDFTH</v>
          </cell>
          <cell r="B843" t="str">
            <v>Foothill Hydroelectric Recovery Plant</v>
          </cell>
          <cell r="C843" t="str">
            <v>Big Creek-Ventura</v>
          </cell>
          <cell r="D843">
            <v>2.4</v>
          </cell>
          <cell r="E843">
            <v>3</v>
          </cell>
          <cell r="F843">
            <v>4.4000000000000004</v>
          </cell>
          <cell r="G843">
            <v>5.2</v>
          </cell>
          <cell r="H843">
            <v>6</v>
          </cell>
          <cell r="I843">
            <v>6.6</v>
          </cell>
          <cell r="J843">
            <v>7</v>
          </cell>
          <cell r="K843">
            <v>7</v>
          </cell>
          <cell r="L843">
            <v>7</v>
          </cell>
          <cell r="M843">
            <v>6.8</v>
          </cell>
          <cell r="N843">
            <v>6.8</v>
          </cell>
          <cell r="O843">
            <v>7</v>
          </cell>
        </row>
        <row r="844">
          <cell r="A844" t="str">
            <v>SAUGUS_6_QF</v>
          </cell>
          <cell r="B844" t="str">
            <v>SAUGUS QFS</v>
          </cell>
          <cell r="C844" t="str">
            <v>Big Creek-Ventura</v>
          </cell>
          <cell r="D844">
            <v>0.06</v>
          </cell>
          <cell r="E844">
            <v>0.06</v>
          </cell>
          <cell r="F844">
            <v>0.11</v>
          </cell>
          <cell r="G844">
            <v>0.37</v>
          </cell>
          <cell r="H844">
            <v>0.18</v>
          </cell>
          <cell r="I844">
            <v>0.23</v>
          </cell>
          <cell r="J844">
            <v>0.38</v>
          </cell>
          <cell r="K844">
            <v>0.55000000000000004</v>
          </cell>
          <cell r="L844">
            <v>1</v>
          </cell>
          <cell r="M844">
            <v>1</v>
          </cell>
          <cell r="N844">
            <v>1</v>
          </cell>
          <cell r="O844">
            <v>0.97</v>
          </cell>
        </row>
        <row r="845">
          <cell r="A845" t="str">
            <v>SAUGUS_7_CHIQCN</v>
          </cell>
          <cell r="B845" t="str">
            <v>Chiquita Canyon Landfill Fac</v>
          </cell>
          <cell r="C845" t="str">
            <v>Big Creek-Ventura</v>
          </cell>
          <cell r="D845">
            <v>6.23</v>
          </cell>
          <cell r="E845">
            <v>6</v>
          </cell>
          <cell r="F845">
            <v>6.05</v>
          </cell>
          <cell r="G845">
            <v>5.95</v>
          </cell>
          <cell r="H845">
            <v>5.85</v>
          </cell>
          <cell r="I845">
            <v>5.57</v>
          </cell>
          <cell r="J845">
            <v>5.34</v>
          </cell>
          <cell r="K845">
            <v>5.35</v>
          </cell>
          <cell r="L845">
            <v>5.14</v>
          </cell>
          <cell r="M845">
            <v>5.38</v>
          </cell>
          <cell r="N845">
            <v>5.5</v>
          </cell>
          <cell r="O845">
            <v>5.5</v>
          </cell>
        </row>
        <row r="846">
          <cell r="A846" t="str">
            <v>SBERDO_2_PSP3</v>
          </cell>
          <cell r="B846" t="str">
            <v>Mountainview Gen Sta. Unit 3</v>
          </cell>
          <cell r="C846" t="str">
            <v>LA Basin</v>
          </cell>
          <cell r="D846">
            <v>555</v>
          </cell>
          <cell r="E846">
            <v>555</v>
          </cell>
          <cell r="F846">
            <v>555</v>
          </cell>
          <cell r="G846">
            <v>555</v>
          </cell>
          <cell r="H846">
            <v>555</v>
          </cell>
          <cell r="I846">
            <v>555</v>
          </cell>
          <cell r="J846">
            <v>555</v>
          </cell>
          <cell r="K846">
            <v>555</v>
          </cell>
          <cell r="L846">
            <v>555</v>
          </cell>
          <cell r="M846">
            <v>555</v>
          </cell>
          <cell r="N846">
            <v>555</v>
          </cell>
          <cell r="O846">
            <v>555</v>
          </cell>
        </row>
        <row r="847">
          <cell r="A847" t="str">
            <v>SBERDO_2_PSP4</v>
          </cell>
          <cell r="B847" t="str">
            <v>Mountainview Gen Sta. Unit 4</v>
          </cell>
          <cell r="C847" t="str">
            <v>LA Basin</v>
          </cell>
          <cell r="D847">
            <v>555</v>
          </cell>
          <cell r="E847">
            <v>555</v>
          </cell>
          <cell r="F847">
            <v>555</v>
          </cell>
          <cell r="G847">
            <v>555</v>
          </cell>
          <cell r="H847">
            <v>555</v>
          </cell>
          <cell r="I847">
            <v>555</v>
          </cell>
          <cell r="J847">
            <v>555</v>
          </cell>
          <cell r="K847">
            <v>555</v>
          </cell>
          <cell r="L847">
            <v>555</v>
          </cell>
          <cell r="M847">
            <v>555</v>
          </cell>
          <cell r="N847">
            <v>555</v>
          </cell>
          <cell r="O847">
            <v>555</v>
          </cell>
        </row>
        <row r="848">
          <cell r="A848" t="str">
            <v>SBERDO_2_REDLND</v>
          </cell>
          <cell r="B848" t="str">
            <v>Redlands RT Solar</v>
          </cell>
          <cell r="C848" t="str">
            <v>LA Basin</v>
          </cell>
          <cell r="D848">
            <v>0.01</v>
          </cell>
          <cell r="E848">
            <v>0.06</v>
          </cell>
          <cell r="F848">
            <v>7.0000000000000007E-2</v>
          </cell>
          <cell r="G848">
            <v>0.09</v>
          </cell>
          <cell r="H848">
            <v>0.13</v>
          </cell>
          <cell r="I848">
            <v>0.26</v>
          </cell>
          <cell r="J848">
            <v>0.28999999999999998</v>
          </cell>
          <cell r="K848">
            <v>0.25</v>
          </cell>
          <cell r="L848">
            <v>0.22</v>
          </cell>
          <cell r="M848">
            <v>0.15</v>
          </cell>
          <cell r="N848">
            <v>0.11</v>
          </cell>
          <cell r="O848">
            <v>7.0000000000000007E-2</v>
          </cell>
        </row>
        <row r="849">
          <cell r="A849" t="str">
            <v>SBERDO_2_RTS005</v>
          </cell>
          <cell r="B849" t="str">
            <v>SPVP005 Redlands RT Solar</v>
          </cell>
          <cell r="C849" t="str">
            <v>LA Basin</v>
          </cell>
          <cell r="D849">
            <v>0.01</v>
          </cell>
          <cell r="E849">
            <v>0.08</v>
          </cell>
          <cell r="F849">
            <v>0.09</v>
          </cell>
          <cell r="G849">
            <v>0.11</v>
          </cell>
          <cell r="H849">
            <v>0.16</v>
          </cell>
          <cell r="I849">
            <v>0.33</v>
          </cell>
          <cell r="J849">
            <v>0.36</v>
          </cell>
          <cell r="K849">
            <v>0.31</v>
          </cell>
          <cell r="L849">
            <v>0.28000000000000003</v>
          </cell>
          <cell r="M849">
            <v>0.19</v>
          </cell>
          <cell r="N849">
            <v>0.14000000000000001</v>
          </cell>
          <cell r="O849">
            <v>0.09</v>
          </cell>
        </row>
        <row r="850">
          <cell r="A850" t="str">
            <v>SBERDO_2_RTS007</v>
          </cell>
          <cell r="B850" t="str">
            <v>SPVP007 Redlands RT Solar</v>
          </cell>
          <cell r="C850" t="str">
            <v>LA Basin</v>
          </cell>
          <cell r="D850">
            <v>0.01</v>
          </cell>
          <cell r="E850">
            <v>0.08</v>
          </cell>
          <cell r="F850">
            <v>0.09</v>
          </cell>
          <cell r="G850">
            <v>0.11</v>
          </cell>
          <cell r="H850">
            <v>0.16</v>
          </cell>
          <cell r="I850">
            <v>0.33</v>
          </cell>
          <cell r="J850">
            <v>0.36</v>
          </cell>
          <cell r="K850">
            <v>0.31</v>
          </cell>
          <cell r="L850">
            <v>0.28000000000000003</v>
          </cell>
          <cell r="M850">
            <v>0.19</v>
          </cell>
          <cell r="N850">
            <v>0.14000000000000001</v>
          </cell>
          <cell r="O850">
            <v>0.09</v>
          </cell>
        </row>
        <row r="851">
          <cell r="A851" t="str">
            <v>SBERDO_2_RTS011</v>
          </cell>
          <cell r="B851" t="str">
            <v>SPVP011</v>
          </cell>
          <cell r="C851" t="str">
            <v>LA Basin</v>
          </cell>
          <cell r="D851">
            <v>0.01</v>
          </cell>
          <cell r="E851">
            <v>0.11</v>
          </cell>
          <cell r="F851">
            <v>0.12</v>
          </cell>
          <cell r="G851">
            <v>0.15</v>
          </cell>
          <cell r="H851">
            <v>0.22</v>
          </cell>
          <cell r="I851">
            <v>0.46</v>
          </cell>
          <cell r="J851">
            <v>0.5</v>
          </cell>
          <cell r="K851">
            <v>0.43</v>
          </cell>
          <cell r="L851">
            <v>0.39</v>
          </cell>
          <cell r="M851">
            <v>0.26</v>
          </cell>
          <cell r="N851">
            <v>0.2</v>
          </cell>
          <cell r="O851">
            <v>0.12</v>
          </cell>
        </row>
        <row r="852">
          <cell r="A852" t="str">
            <v>SBERDO_2_RTS013</v>
          </cell>
          <cell r="B852" t="str">
            <v>SPVP013</v>
          </cell>
          <cell r="C852" t="str">
            <v>LA Basin</v>
          </cell>
          <cell r="D852">
            <v>0.01</v>
          </cell>
          <cell r="E852">
            <v>0.11</v>
          </cell>
          <cell r="F852">
            <v>0.12</v>
          </cell>
          <cell r="G852">
            <v>0.15</v>
          </cell>
          <cell r="H852">
            <v>0.22</v>
          </cell>
          <cell r="I852">
            <v>0.46</v>
          </cell>
          <cell r="J852">
            <v>0.5</v>
          </cell>
          <cell r="K852">
            <v>0.43</v>
          </cell>
          <cell r="L852">
            <v>0.39</v>
          </cell>
          <cell r="M852">
            <v>0.26</v>
          </cell>
          <cell r="N852">
            <v>0.2</v>
          </cell>
          <cell r="O852">
            <v>0.12</v>
          </cell>
        </row>
        <row r="853">
          <cell r="A853" t="str">
            <v>SBERDO_2_RTS016</v>
          </cell>
          <cell r="B853" t="str">
            <v>SPVP016 Redlands RT Solar</v>
          </cell>
          <cell r="C853" t="str">
            <v>LA Basin</v>
          </cell>
          <cell r="D853">
            <v>0.01</v>
          </cell>
          <cell r="E853">
            <v>0.05</v>
          </cell>
          <cell r="F853">
            <v>0.05</v>
          </cell>
          <cell r="G853">
            <v>7.0000000000000007E-2</v>
          </cell>
          <cell r="H853">
            <v>0.1</v>
          </cell>
          <cell r="I853">
            <v>0.2</v>
          </cell>
          <cell r="J853">
            <v>0.22</v>
          </cell>
          <cell r="K853">
            <v>0.19</v>
          </cell>
          <cell r="L853">
            <v>0.17</v>
          </cell>
          <cell r="M853">
            <v>0.11</v>
          </cell>
          <cell r="N853">
            <v>0.09</v>
          </cell>
          <cell r="O853">
            <v>0.05</v>
          </cell>
        </row>
        <row r="854">
          <cell r="A854" t="str">
            <v>SBERDO_2_RTS048</v>
          </cell>
          <cell r="B854" t="str">
            <v>SPVP048</v>
          </cell>
          <cell r="C854" t="str">
            <v>LA Basin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</row>
        <row r="855">
          <cell r="A855" t="str">
            <v>SBERDO_2_SNTANA</v>
          </cell>
          <cell r="B855" t="str">
            <v>SANTA ANA PSP</v>
          </cell>
          <cell r="C855" t="str">
            <v>LA Basin</v>
          </cell>
          <cell r="D855">
            <v>0.76</v>
          </cell>
          <cell r="E855">
            <v>0.48</v>
          </cell>
          <cell r="F855">
            <v>0.22</v>
          </cell>
          <cell r="G855">
            <v>0</v>
          </cell>
          <cell r="H855">
            <v>0.1</v>
          </cell>
          <cell r="I855">
            <v>0</v>
          </cell>
          <cell r="J855">
            <v>0</v>
          </cell>
          <cell r="K855">
            <v>0.27</v>
          </cell>
          <cell r="L855">
            <v>0.23</v>
          </cell>
          <cell r="M855">
            <v>0.3</v>
          </cell>
          <cell r="N855">
            <v>0.33</v>
          </cell>
          <cell r="O855">
            <v>0.44</v>
          </cell>
        </row>
        <row r="856">
          <cell r="A856" t="str">
            <v>SBERDO_6_MILLCK</v>
          </cell>
          <cell r="B856" t="str">
            <v>MILL CREEK PSP</v>
          </cell>
          <cell r="C856" t="str">
            <v>LA Basin</v>
          </cell>
          <cell r="D856">
            <v>1.33</v>
          </cell>
          <cell r="E856">
            <v>1.06</v>
          </cell>
          <cell r="F856">
            <v>1.06</v>
          </cell>
          <cell r="G856">
            <v>1.08</v>
          </cell>
          <cell r="H856">
            <v>0.66</v>
          </cell>
          <cell r="I856">
            <v>0.82</v>
          </cell>
          <cell r="J856">
            <v>1.35</v>
          </cell>
          <cell r="K856">
            <v>1.37</v>
          </cell>
          <cell r="L856">
            <v>1.22</v>
          </cell>
          <cell r="M856">
            <v>1.1100000000000001</v>
          </cell>
          <cell r="N856">
            <v>1.34</v>
          </cell>
          <cell r="O856">
            <v>1.34</v>
          </cell>
        </row>
        <row r="857">
          <cell r="A857" t="str">
            <v>SCHLTE_1_PL1X3</v>
          </cell>
          <cell r="B857" t="str">
            <v>Tracy Combined Cycle Power Plant</v>
          </cell>
          <cell r="C857" t="str">
            <v>Stockton</v>
          </cell>
          <cell r="D857">
            <v>323.3</v>
          </cell>
          <cell r="E857">
            <v>322.43</v>
          </cell>
          <cell r="F857">
            <v>321.81</v>
          </cell>
          <cell r="G857">
            <v>319.35000000000002</v>
          </cell>
          <cell r="H857">
            <v>317.39999999999998</v>
          </cell>
          <cell r="I857">
            <v>310.8</v>
          </cell>
          <cell r="J857">
            <v>307.74</v>
          </cell>
          <cell r="K857">
            <v>308.14999999999998</v>
          </cell>
          <cell r="L857">
            <v>311.18</v>
          </cell>
          <cell r="M857">
            <v>317.08</v>
          </cell>
          <cell r="N857">
            <v>324.14999999999998</v>
          </cell>
          <cell r="O857">
            <v>323.95999999999998</v>
          </cell>
        </row>
        <row r="858">
          <cell r="A858" t="str">
            <v>SCHNDR_1_FIVPTS</v>
          </cell>
          <cell r="B858" t="str">
            <v>Five Points Solar Station</v>
          </cell>
          <cell r="C858" t="str">
            <v>Fresno</v>
          </cell>
          <cell r="D858">
            <v>0.06</v>
          </cell>
          <cell r="E858">
            <v>0.45</v>
          </cell>
          <cell r="F858">
            <v>0.53</v>
          </cell>
          <cell r="G858">
            <v>0.66</v>
          </cell>
          <cell r="H858">
            <v>0.96</v>
          </cell>
          <cell r="I858">
            <v>1.97</v>
          </cell>
          <cell r="J858">
            <v>2.16</v>
          </cell>
          <cell r="K858">
            <v>1.86</v>
          </cell>
          <cell r="L858">
            <v>1.67</v>
          </cell>
          <cell r="M858">
            <v>1.1100000000000001</v>
          </cell>
          <cell r="N858">
            <v>0.86</v>
          </cell>
          <cell r="O858">
            <v>0.53</v>
          </cell>
        </row>
        <row r="859">
          <cell r="A859" t="str">
            <v>SCHNDR_1_OS2BM2</v>
          </cell>
          <cell r="B859" t="str">
            <v>Open Sky Digester Genset 2</v>
          </cell>
          <cell r="C859" t="str">
            <v>Fresno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</row>
        <row r="860">
          <cell r="A860" t="str">
            <v>SCHNDR_1_WSTSDE</v>
          </cell>
          <cell r="B860" t="str">
            <v>Westside Solar Station</v>
          </cell>
          <cell r="C860" t="str">
            <v>Fresno</v>
          </cell>
          <cell r="D860">
            <v>0.06</v>
          </cell>
          <cell r="E860">
            <v>0.45</v>
          </cell>
          <cell r="F860">
            <v>0.53</v>
          </cell>
          <cell r="G860">
            <v>0.66</v>
          </cell>
          <cell r="H860">
            <v>0.96</v>
          </cell>
          <cell r="I860">
            <v>1.97</v>
          </cell>
          <cell r="J860">
            <v>2.16</v>
          </cell>
          <cell r="K860">
            <v>1.86</v>
          </cell>
          <cell r="L860">
            <v>1.67</v>
          </cell>
          <cell r="M860">
            <v>1.1100000000000001</v>
          </cell>
          <cell r="N860">
            <v>0.86</v>
          </cell>
          <cell r="O860">
            <v>0.53</v>
          </cell>
        </row>
        <row r="861">
          <cell r="A861" t="str">
            <v>SEARLS_7_ARGUS</v>
          </cell>
          <cell r="B861" t="str">
            <v>Argus Cogeneration</v>
          </cell>
          <cell r="C861" t="str">
            <v>CAISO System</v>
          </cell>
          <cell r="D861">
            <v>2.02</v>
          </cell>
          <cell r="E861">
            <v>1.89</v>
          </cell>
          <cell r="F861">
            <v>1.73</v>
          </cell>
          <cell r="G861">
            <v>1.56</v>
          </cell>
          <cell r="H861">
            <v>1.53</v>
          </cell>
          <cell r="I861">
            <v>1.39</v>
          </cell>
          <cell r="J861">
            <v>1.1000000000000001</v>
          </cell>
          <cell r="K861">
            <v>1.03</v>
          </cell>
          <cell r="L861">
            <v>1.1399999999999999</v>
          </cell>
          <cell r="M861">
            <v>1.03</v>
          </cell>
          <cell r="N861">
            <v>1.6</v>
          </cell>
          <cell r="O861">
            <v>2.16</v>
          </cell>
        </row>
        <row r="862">
          <cell r="A862" t="str">
            <v>SEGS_1_SR2SL2</v>
          </cell>
          <cell r="B862" t="str">
            <v>Sunray 2</v>
          </cell>
          <cell r="C862" t="str">
            <v>CAISO System</v>
          </cell>
          <cell r="D862">
            <v>0.08</v>
          </cell>
          <cell r="E862">
            <v>0.6</v>
          </cell>
          <cell r="F862">
            <v>0.7</v>
          </cell>
          <cell r="G862">
            <v>0.88</v>
          </cell>
          <cell r="H862">
            <v>1.28</v>
          </cell>
          <cell r="I862">
            <v>2.62</v>
          </cell>
          <cell r="J862">
            <v>2.88</v>
          </cell>
          <cell r="K862">
            <v>2.48</v>
          </cell>
          <cell r="L862">
            <v>2.2200000000000002</v>
          </cell>
          <cell r="M862">
            <v>1.48</v>
          </cell>
          <cell r="N862">
            <v>1.1399999999999999</v>
          </cell>
          <cell r="O862">
            <v>0.7</v>
          </cell>
        </row>
        <row r="863">
          <cell r="A863" t="str">
            <v>SENTNL_2_CTG1</v>
          </cell>
          <cell r="B863" t="str">
            <v>Sentinel Unit 1</v>
          </cell>
          <cell r="C863" t="str">
            <v>LA Basin</v>
          </cell>
          <cell r="D863">
            <v>107.68</v>
          </cell>
          <cell r="E863">
            <v>107.68</v>
          </cell>
          <cell r="F863">
            <v>107.68</v>
          </cell>
          <cell r="G863">
            <v>107.68</v>
          </cell>
          <cell r="H863">
            <v>107.68</v>
          </cell>
          <cell r="I863">
            <v>107.68</v>
          </cell>
          <cell r="J863">
            <v>107.68</v>
          </cell>
          <cell r="K863">
            <v>107.68</v>
          </cell>
          <cell r="L863">
            <v>107.68</v>
          </cell>
          <cell r="M863">
            <v>107.68</v>
          </cell>
          <cell r="N863">
            <v>107.68</v>
          </cell>
          <cell r="O863">
            <v>107.68</v>
          </cell>
        </row>
        <row r="864">
          <cell r="A864" t="str">
            <v>SENTNL_2_CTG2</v>
          </cell>
          <cell r="B864" t="str">
            <v>Sentinel Unit 2</v>
          </cell>
          <cell r="C864" t="str">
            <v>LA Basin</v>
          </cell>
          <cell r="D864">
            <v>102.5</v>
          </cell>
          <cell r="E864">
            <v>102.5</v>
          </cell>
          <cell r="F864">
            <v>102.5</v>
          </cell>
          <cell r="G864">
            <v>103.98</v>
          </cell>
          <cell r="H864">
            <v>103.98</v>
          </cell>
          <cell r="I864">
            <v>103.98</v>
          </cell>
          <cell r="J864">
            <v>103.98</v>
          </cell>
          <cell r="K864">
            <v>103.98</v>
          </cell>
          <cell r="L864">
            <v>103.98</v>
          </cell>
          <cell r="M864">
            <v>103.98</v>
          </cell>
          <cell r="N864">
            <v>103.98</v>
          </cell>
          <cell r="O864">
            <v>103.98</v>
          </cell>
        </row>
        <row r="865">
          <cell r="A865" t="str">
            <v>SENTNL_2_CTG3</v>
          </cell>
          <cell r="B865" t="str">
            <v>Sentinel Unit 3</v>
          </cell>
          <cell r="C865" t="str">
            <v>LA Basin</v>
          </cell>
          <cell r="D865">
            <v>105.69</v>
          </cell>
          <cell r="E865">
            <v>105.69</v>
          </cell>
          <cell r="F865">
            <v>105.69</v>
          </cell>
          <cell r="G865">
            <v>105.69</v>
          </cell>
          <cell r="H865">
            <v>105.69</v>
          </cell>
          <cell r="I865">
            <v>105.69</v>
          </cell>
          <cell r="J865">
            <v>105.69</v>
          </cell>
          <cell r="K865">
            <v>105.69</v>
          </cell>
          <cell r="L865">
            <v>105.69</v>
          </cell>
          <cell r="M865">
            <v>105.69</v>
          </cell>
          <cell r="N865">
            <v>105.69</v>
          </cell>
          <cell r="O865">
            <v>105.69</v>
          </cell>
        </row>
        <row r="866">
          <cell r="A866" t="str">
            <v>SENTNL_2_CTG4</v>
          </cell>
          <cell r="B866" t="str">
            <v>Sentinel Unit 4</v>
          </cell>
          <cell r="C866" t="str">
            <v>LA Basin</v>
          </cell>
          <cell r="D866">
            <v>106.55</v>
          </cell>
          <cell r="E866">
            <v>106.55</v>
          </cell>
          <cell r="F866">
            <v>106.55</v>
          </cell>
          <cell r="G866">
            <v>106.55</v>
          </cell>
          <cell r="H866">
            <v>106.55</v>
          </cell>
          <cell r="I866">
            <v>106.55</v>
          </cell>
          <cell r="J866">
            <v>106.55</v>
          </cell>
          <cell r="K866">
            <v>106.55</v>
          </cell>
          <cell r="L866">
            <v>106.55</v>
          </cell>
          <cell r="M866">
            <v>106.55</v>
          </cell>
          <cell r="N866">
            <v>106.55</v>
          </cell>
          <cell r="O866">
            <v>106.55</v>
          </cell>
        </row>
        <row r="867">
          <cell r="A867" t="str">
            <v>SENTNL_2_CTG5</v>
          </cell>
          <cell r="B867" t="str">
            <v>Sentinel Unit 5</v>
          </cell>
          <cell r="C867" t="str">
            <v>LA Basin</v>
          </cell>
          <cell r="D867">
            <v>107.52</v>
          </cell>
          <cell r="E867">
            <v>107.52</v>
          </cell>
          <cell r="F867">
            <v>107.52</v>
          </cell>
          <cell r="G867">
            <v>107.52</v>
          </cell>
          <cell r="H867">
            <v>107.52</v>
          </cell>
          <cell r="I867">
            <v>107.52</v>
          </cell>
          <cell r="J867">
            <v>107.52</v>
          </cell>
          <cell r="K867">
            <v>107.52</v>
          </cell>
          <cell r="L867">
            <v>107.52</v>
          </cell>
          <cell r="M867">
            <v>107.52</v>
          </cell>
          <cell r="N867">
            <v>107.52</v>
          </cell>
          <cell r="O867">
            <v>107.52</v>
          </cell>
        </row>
        <row r="868">
          <cell r="A868" t="str">
            <v>SENTNL_2_CTG6</v>
          </cell>
          <cell r="B868" t="str">
            <v>Sentinel Unit 6</v>
          </cell>
          <cell r="C868" t="str">
            <v>LA Basin</v>
          </cell>
          <cell r="D868">
            <v>105</v>
          </cell>
          <cell r="E868">
            <v>105</v>
          </cell>
          <cell r="F868">
            <v>105</v>
          </cell>
          <cell r="G868">
            <v>105</v>
          </cell>
          <cell r="H868">
            <v>105</v>
          </cell>
          <cell r="I868">
            <v>105</v>
          </cell>
          <cell r="J868">
            <v>105</v>
          </cell>
          <cell r="K868">
            <v>105</v>
          </cell>
          <cell r="L868">
            <v>105</v>
          </cell>
          <cell r="M868">
            <v>105</v>
          </cell>
          <cell r="N868">
            <v>105</v>
          </cell>
          <cell r="O868">
            <v>105</v>
          </cell>
        </row>
        <row r="869">
          <cell r="A869" t="str">
            <v>SENTNL_2_CTG7</v>
          </cell>
          <cell r="B869" t="str">
            <v>Sentinel Unit 7</v>
          </cell>
          <cell r="C869" t="str">
            <v>LA Basin</v>
          </cell>
          <cell r="D869">
            <v>106.73</v>
          </cell>
          <cell r="E869">
            <v>106.73</v>
          </cell>
          <cell r="F869">
            <v>106.73</v>
          </cell>
          <cell r="G869">
            <v>106.73</v>
          </cell>
          <cell r="H869">
            <v>106.73</v>
          </cell>
          <cell r="I869">
            <v>106.73</v>
          </cell>
          <cell r="J869">
            <v>106.73</v>
          </cell>
          <cell r="K869">
            <v>106.73</v>
          </cell>
          <cell r="L869">
            <v>106.73</v>
          </cell>
          <cell r="M869">
            <v>106.73</v>
          </cell>
          <cell r="N869">
            <v>106.73</v>
          </cell>
          <cell r="O869">
            <v>106.73</v>
          </cell>
        </row>
        <row r="870">
          <cell r="A870" t="str">
            <v>SENTNL_2_CTG8</v>
          </cell>
          <cell r="B870" t="str">
            <v>Sentinel Unit 8</v>
          </cell>
          <cell r="C870" t="str">
            <v>LA Basin</v>
          </cell>
          <cell r="D870">
            <v>106.85</v>
          </cell>
          <cell r="E870">
            <v>106.85</v>
          </cell>
          <cell r="F870">
            <v>106.85</v>
          </cell>
          <cell r="G870">
            <v>106.85</v>
          </cell>
          <cell r="H870">
            <v>106.85</v>
          </cell>
          <cell r="I870">
            <v>106.85</v>
          </cell>
          <cell r="J870">
            <v>106.85</v>
          </cell>
          <cell r="K870">
            <v>106.85</v>
          </cell>
          <cell r="L870">
            <v>106.85</v>
          </cell>
          <cell r="M870">
            <v>106.85</v>
          </cell>
          <cell r="N870">
            <v>106.85</v>
          </cell>
          <cell r="O870">
            <v>106.85</v>
          </cell>
        </row>
        <row r="871">
          <cell r="A871" t="str">
            <v>SGREGY_6_SANGER</v>
          </cell>
          <cell r="B871" t="str">
            <v>Algonquin Power Sanger 2</v>
          </cell>
          <cell r="C871" t="str">
            <v>Fresno</v>
          </cell>
          <cell r="D871">
            <v>48.08</v>
          </cell>
          <cell r="E871">
            <v>48.08</v>
          </cell>
          <cell r="F871">
            <v>48.08</v>
          </cell>
          <cell r="G871">
            <v>48.08</v>
          </cell>
          <cell r="H871">
            <v>48.08</v>
          </cell>
          <cell r="I871">
            <v>48.08</v>
          </cell>
          <cell r="J871">
            <v>48.08</v>
          </cell>
          <cell r="K871">
            <v>48.08</v>
          </cell>
          <cell r="L871">
            <v>48.08</v>
          </cell>
          <cell r="M871">
            <v>48.08</v>
          </cell>
          <cell r="N871">
            <v>48.08</v>
          </cell>
          <cell r="O871">
            <v>48.08</v>
          </cell>
        </row>
        <row r="872">
          <cell r="A872" t="str">
            <v>SHELRF_1_UNITS</v>
          </cell>
          <cell r="B872" t="str">
            <v>SHELL OIL REFINERY AGGREGATE</v>
          </cell>
          <cell r="C872" t="str">
            <v>Bay Area</v>
          </cell>
          <cell r="D872">
            <v>0.75</v>
          </cell>
          <cell r="E872">
            <v>0.15</v>
          </cell>
          <cell r="F872">
            <v>0.2</v>
          </cell>
          <cell r="G872">
            <v>0.28999999999999998</v>
          </cell>
          <cell r="H872">
            <v>3.74</v>
          </cell>
          <cell r="I872">
            <v>1.85</v>
          </cell>
          <cell r="J872">
            <v>0.28999999999999998</v>
          </cell>
          <cell r="K872">
            <v>0.11</v>
          </cell>
          <cell r="L872">
            <v>0.14000000000000001</v>
          </cell>
          <cell r="M872">
            <v>0.23</v>
          </cell>
          <cell r="N872">
            <v>1.19</v>
          </cell>
          <cell r="O872">
            <v>1.1599999999999999</v>
          </cell>
        </row>
        <row r="873">
          <cell r="A873" t="str">
            <v>SHUTLE_6_CREST</v>
          </cell>
          <cell r="B873" t="str">
            <v>CREST Contracts</v>
          </cell>
          <cell r="C873" t="str">
            <v>Big Creek-Ventura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</row>
        <row r="874">
          <cell r="A874" t="str">
            <v>SIERRA_1_UNITS</v>
          </cell>
          <cell r="B874" t="str">
            <v>HIGH SIERRA LIMITED</v>
          </cell>
          <cell r="C874" t="str">
            <v>Kern</v>
          </cell>
          <cell r="D874">
            <v>52.43</v>
          </cell>
          <cell r="E874">
            <v>52.43</v>
          </cell>
          <cell r="F874">
            <v>52.43</v>
          </cell>
          <cell r="G874">
            <v>52.43</v>
          </cell>
          <cell r="H874">
            <v>52.43</v>
          </cell>
          <cell r="I874">
            <v>52.43</v>
          </cell>
          <cell r="J874">
            <v>52.43</v>
          </cell>
          <cell r="K874">
            <v>52.43</v>
          </cell>
          <cell r="L874">
            <v>52.43</v>
          </cell>
          <cell r="M874">
            <v>52.43</v>
          </cell>
          <cell r="N874">
            <v>52.43</v>
          </cell>
          <cell r="O874">
            <v>52.43</v>
          </cell>
        </row>
        <row r="875">
          <cell r="A875" t="str">
            <v>SISQUC_1_SMARIA</v>
          </cell>
          <cell r="B875" t="str">
            <v>Santa Maria II LFG Power Plant</v>
          </cell>
          <cell r="C875" t="str">
            <v>CAISO System</v>
          </cell>
          <cell r="D875">
            <v>1.01</v>
          </cell>
          <cell r="E875">
            <v>1.04</v>
          </cell>
          <cell r="F875">
            <v>1.02</v>
          </cell>
          <cell r="G875">
            <v>1.03</v>
          </cell>
          <cell r="H875">
            <v>1.03</v>
          </cell>
          <cell r="I875">
            <v>1.07</v>
          </cell>
          <cell r="J875">
            <v>1.06</v>
          </cell>
          <cell r="K875">
            <v>1.07</v>
          </cell>
          <cell r="L875">
            <v>1.04</v>
          </cell>
          <cell r="M875">
            <v>1.02</v>
          </cell>
          <cell r="N875">
            <v>1</v>
          </cell>
          <cell r="O875">
            <v>0.95</v>
          </cell>
        </row>
        <row r="876">
          <cell r="A876" t="str">
            <v>SKERN_6_SOLAR1</v>
          </cell>
          <cell r="B876" t="str">
            <v>South Kern Solar PV Plant</v>
          </cell>
          <cell r="C876" t="str">
            <v>Kern</v>
          </cell>
          <cell r="D876">
            <v>0.08</v>
          </cell>
          <cell r="E876">
            <v>0.6</v>
          </cell>
          <cell r="F876">
            <v>0.7</v>
          </cell>
          <cell r="G876">
            <v>0.88</v>
          </cell>
          <cell r="H876">
            <v>1.28</v>
          </cell>
          <cell r="I876">
            <v>2.62</v>
          </cell>
          <cell r="J876">
            <v>2.88</v>
          </cell>
          <cell r="K876">
            <v>2.48</v>
          </cell>
          <cell r="L876">
            <v>2.2200000000000002</v>
          </cell>
          <cell r="M876">
            <v>1.48</v>
          </cell>
          <cell r="N876">
            <v>1.1399999999999999</v>
          </cell>
          <cell r="O876">
            <v>0.7</v>
          </cell>
        </row>
        <row r="877">
          <cell r="A877" t="str">
            <v>SKERN_6_SOLAR2</v>
          </cell>
          <cell r="B877" t="str">
            <v>SKIC Solar</v>
          </cell>
          <cell r="C877" t="str">
            <v>Kern</v>
          </cell>
          <cell r="D877">
            <v>0.04</v>
          </cell>
          <cell r="E877">
            <v>0.3</v>
          </cell>
          <cell r="F877">
            <v>0.35</v>
          </cell>
          <cell r="G877">
            <v>0.44</v>
          </cell>
          <cell r="H877">
            <v>0.64</v>
          </cell>
          <cell r="I877">
            <v>1.31</v>
          </cell>
          <cell r="J877">
            <v>1.44</v>
          </cell>
          <cell r="K877">
            <v>1.24</v>
          </cell>
          <cell r="L877">
            <v>1.1100000000000001</v>
          </cell>
          <cell r="M877">
            <v>0.74</v>
          </cell>
          <cell r="N877">
            <v>0.56999999999999995</v>
          </cell>
          <cell r="O877">
            <v>0.35</v>
          </cell>
        </row>
        <row r="878">
          <cell r="A878" t="str">
            <v>SLATE_2_SLASR1</v>
          </cell>
          <cell r="B878" t="str">
            <v>Slate</v>
          </cell>
          <cell r="C878" t="str">
            <v>Fresno</v>
          </cell>
          <cell r="D878">
            <v>0.2</v>
          </cell>
          <cell r="E878">
            <v>1.52</v>
          </cell>
          <cell r="F878">
            <v>1.77</v>
          </cell>
          <cell r="G878">
            <v>2.2200000000000002</v>
          </cell>
          <cell r="H878">
            <v>3.23</v>
          </cell>
          <cell r="I878">
            <v>6.62</v>
          </cell>
          <cell r="J878">
            <v>7.27</v>
          </cell>
          <cell r="K878">
            <v>6.26</v>
          </cell>
          <cell r="L878">
            <v>5.61</v>
          </cell>
          <cell r="M878">
            <v>3.74</v>
          </cell>
          <cell r="N878">
            <v>2.88</v>
          </cell>
          <cell r="O878">
            <v>1.77</v>
          </cell>
        </row>
        <row r="879">
          <cell r="A879" t="str">
            <v>SLATE_2_SLASR2</v>
          </cell>
          <cell r="B879" t="str">
            <v>SLATE_2</v>
          </cell>
          <cell r="C879" t="str">
            <v>Fresno</v>
          </cell>
          <cell r="D879">
            <v>46.69</v>
          </cell>
          <cell r="E879">
            <v>48.27</v>
          </cell>
          <cell r="F879">
            <v>48.7</v>
          </cell>
          <cell r="G879">
            <v>49.53</v>
          </cell>
          <cell r="H879">
            <v>51.01</v>
          </cell>
          <cell r="I879">
            <v>55.94</v>
          </cell>
          <cell r="J879">
            <v>56.86</v>
          </cell>
          <cell r="K879">
            <v>55.24</v>
          </cell>
          <cell r="L879">
            <v>53.94</v>
          </cell>
          <cell r="M879">
            <v>51.16</v>
          </cell>
          <cell r="N879">
            <v>49.58</v>
          </cell>
          <cell r="O879">
            <v>47.86</v>
          </cell>
        </row>
        <row r="880">
          <cell r="A880" t="str">
            <v>SLATE_2_SLASR3</v>
          </cell>
          <cell r="B880" t="str">
            <v>SLATE_3</v>
          </cell>
          <cell r="C880" t="str">
            <v>Fresno</v>
          </cell>
          <cell r="D880">
            <v>33.89</v>
          </cell>
          <cell r="E880">
            <v>35.04</v>
          </cell>
          <cell r="F880">
            <v>35.340000000000003</v>
          </cell>
          <cell r="G880">
            <v>35.950000000000003</v>
          </cell>
          <cell r="H880">
            <v>37.03</v>
          </cell>
          <cell r="I880">
            <v>40.6</v>
          </cell>
          <cell r="J880">
            <v>41.27</v>
          </cell>
          <cell r="K880">
            <v>40.1</v>
          </cell>
          <cell r="L880">
            <v>39.15</v>
          </cell>
          <cell r="M880">
            <v>37.130000000000003</v>
          </cell>
          <cell r="N880">
            <v>35.99</v>
          </cell>
          <cell r="O880">
            <v>34.729999999999997</v>
          </cell>
        </row>
        <row r="881">
          <cell r="A881" t="str">
            <v>SLATE_2_SLASR4</v>
          </cell>
          <cell r="B881" t="str">
            <v>SLATE_4</v>
          </cell>
          <cell r="C881" t="str">
            <v>Fresno</v>
          </cell>
          <cell r="D881">
            <v>50.06</v>
          </cell>
          <cell r="E881">
            <v>50.8</v>
          </cell>
          <cell r="F881">
            <v>51.07</v>
          </cell>
          <cell r="G881">
            <v>51.63</v>
          </cell>
          <cell r="H881">
            <v>52.49</v>
          </cell>
          <cell r="I881">
            <v>55.31</v>
          </cell>
          <cell r="J881">
            <v>55.82</v>
          </cell>
          <cell r="K881">
            <v>54.81</v>
          </cell>
          <cell r="L881">
            <v>53.89</v>
          </cell>
          <cell r="M881">
            <v>52.27</v>
          </cell>
          <cell r="N881">
            <v>51.21</v>
          </cell>
          <cell r="O881">
            <v>50.16</v>
          </cell>
        </row>
        <row r="882">
          <cell r="A882" t="str">
            <v>SLATE_2_SLASR5</v>
          </cell>
          <cell r="B882" t="str">
            <v>Slate 5</v>
          </cell>
          <cell r="C882" t="str">
            <v>Fresno</v>
          </cell>
          <cell r="D882">
            <v>10.07</v>
          </cell>
          <cell r="E882">
            <v>10.56</v>
          </cell>
          <cell r="F882">
            <v>10.68</v>
          </cell>
          <cell r="G882">
            <v>10.91</v>
          </cell>
          <cell r="H882">
            <v>11.35</v>
          </cell>
          <cell r="I882">
            <v>12.82</v>
          </cell>
          <cell r="J882">
            <v>13.09</v>
          </cell>
          <cell r="K882">
            <v>12.62</v>
          </cell>
          <cell r="L882">
            <v>12.26</v>
          </cell>
          <cell r="M882">
            <v>11.45</v>
          </cell>
          <cell r="N882">
            <v>11</v>
          </cell>
          <cell r="O882">
            <v>10.5</v>
          </cell>
        </row>
        <row r="883">
          <cell r="A883" t="str">
            <v>SLRMS3_2_SRMSR1</v>
          </cell>
          <cell r="B883" t="str">
            <v>SILVER RIDGE MOUNT SIGNAL 3</v>
          </cell>
          <cell r="C883" t="str">
            <v>San Diego-IV</v>
          </cell>
          <cell r="D883">
            <v>1</v>
          </cell>
          <cell r="E883">
            <v>7.5</v>
          </cell>
          <cell r="F883">
            <v>8.75</v>
          </cell>
          <cell r="G883">
            <v>11</v>
          </cell>
          <cell r="H883">
            <v>16</v>
          </cell>
          <cell r="I883">
            <v>32.75</v>
          </cell>
          <cell r="J883">
            <v>36</v>
          </cell>
          <cell r="K883">
            <v>31</v>
          </cell>
          <cell r="L883">
            <v>27.75</v>
          </cell>
          <cell r="M883">
            <v>18.5</v>
          </cell>
          <cell r="N883">
            <v>14.25</v>
          </cell>
          <cell r="O883">
            <v>8.75</v>
          </cell>
        </row>
        <row r="884">
          <cell r="A884" t="str">
            <v>SLST13_2_SOLAR1</v>
          </cell>
          <cell r="B884" t="str">
            <v>Quinto Solar PV Project</v>
          </cell>
          <cell r="C884" t="str">
            <v>CAISO System</v>
          </cell>
          <cell r="D884">
            <v>0.43</v>
          </cell>
          <cell r="E884">
            <v>3.23</v>
          </cell>
          <cell r="F884">
            <v>3.77</v>
          </cell>
          <cell r="G884">
            <v>4.7300000000000004</v>
          </cell>
          <cell r="H884">
            <v>6.89</v>
          </cell>
          <cell r="I884">
            <v>14.1</v>
          </cell>
          <cell r="J884">
            <v>15.49</v>
          </cell>
          <cell r="K884">
            <v>13.34</v>
          </cell>
          <cell r="L884">
            <v>11.94</v>
          </cell>
          <cell r="M884">
            <v>7.96</v>
          </cell>
          <cell r="N884">
            <v>6.13</v>
          </cell>
          <cell r="O884">
            <v>3.77</v>
          </cell>
        </row>
        <row r="885">
          <cell r="A885" t="str">
            <v>SLSTR1_2_SOLAR1</v>
          </cell>
          <cell r="B885" t="str">
            <v>Solar Star 1</v>
          </cell>
          <cell r="C885" t="str">
            <v>CAISO System</v>
          </cell>
          <cell r="D885">
            <v>1.24</v>
          </cell>
          <cell r="E885">
            <v>9.3000000000000007</v>
          </cell>
          <cell r="F885">
            <v>10.85</v>
          </cell>
          <cell r="G885">
            <v>13.64</v>
          </cell>
          <cell r="H885">
            <v>19.84</v>
          </cell>
          <cell r="I885">
            <v>40.61</v>
          </cell>
          <cell r="J885">
            <v>44.64</v>
          </cell>
          <cell r="K885">
            <v>38.44</v>
          </cell>
          <cell r="L885">
            <v>34.409999999999997</v>
          </cell>
          <cell r="M885">
            <v>22.94</v>
          </cell>
          <cell r="N885">
            <v>17.670000000000002</v>
          </cell>
          <cell r="O885">
            <v>10.85</v>
          </cell>
        </row>
        <row r="886">
          <cell r="A886" t="str">
            <v>SLSTR2_2_SOLAR2</v>
          </cell>
          <cell r="B886" t="str">
            <v>Solar Star 2</v>
          </cell>
          <cell r="C886" t="str">
            <v>CAISO System</v>
          </cell>
          <cell r="D886">
            <v>1.1000000000000001</v>
          </cell>
          <cell r="E886">
            <v>8.2799999999999994</v>
          </cell>
          <cell r="F886">
            <v>9.66</v>
          </cell>
          <cell r="G886">
            <v>12.14</v>
          </cell>
          <cell r="H886">
            <v>17.66</v>
          </cell>
          <cell r="I886">
            <v>36.159999999999997</v>
          </cell>
          <cell r="J886">
            <v>39.74</v>
          </cell>
          <cell r="K886">
            <v>34.22</v>
          </cell>
          <cell r="L886">
            <v>30.64</v>
          </cell>
          <cell r="M886">
            <v>20.420000000000002</v>
          </cell>
          <cell r="N886">
            <v>15.73</v>
          </cell>
          <cell r="O886">
            <v>9.66</v>
          </cell>
        </row>
        <row r="887">
          <cell r="A887" t="str">
            <v>SLUISP_2_UNITS</v>
          </cell>
          <cell r="B887" t="str">
            <v>SAN LUIS (GIANELLI) PUMP-GEN (AGGREGATE)</v>
          </cell>
          <cell r="C887" t="str">
            <v>CAISO System</v>
          </cell>
          <cell r="D887">
            <v>0</v>
          </cell>
          <cell r="E887">
            <v>24.43</v>
          </cell>
          <cell r="F887">
            <v>45.93</v>
          </cell>
          <cell r="G887">
            <v>74.87</v>
          </cell>
          <cell r="H887">
            <v>89.85</v>
          </cell>
          <cell r="I887">
            <v>82.12</v>
          </cell>
          <cell r="J887">
            <v>63.82</v>
          </cell>
          <cell r="K887">
            <v>54.7</v>
          </cell>
          <cell r="L887">
            <v>41.64</v>
          </cell>
          <cell r="M887">
            <v>44.07</v>
          </cell>
          <cell r="N887">
            <v>15.74</v>
          </cell>
          <cell r="O887">
            <v>0</v>
          </cell>
        </row>
        <row r="888">
          <cell r="A888" t="str">
            <v>SLYCRK_1_UNIT 1</v>
          </cell>
          <cell r="B888" t="str">
            <v>SLY CREEK HYDRO</v>
          </cell>
          <cell r="C888" t="str">
            <v>Sierra</v>
          </cell>
          <cell r="D888">
            <v>6.67</v>
          </cell>
          <cell r="E888">
            <v>7.81</v>
          </cell>
          <cell r="F888">
            <v>8.49</v>
          </cell>
          <cell r="G888">
            <v>9.6999999999999993</v>
          </cell>
          <cell r="H888">
            <v>10.130000000000001</v>
          </cell>
          <cell r="I888">
            <v>10.34</v>
          </cell>
          <cell r="J888">
            <v>11.11</v>
          </cell>
          <cell r="K888">
            <v>9.7200000000000006</v>
          </cell>
          <cell r="L888">
            <v>6.69</v>
          </cell>
          <cell r="M888">
            <v>6.72</v>
          </cell>
          <cell r="N888">
            <v>9.4600000000000009</v>
          </cell>
          <cell r="O888">
            <v>8.49</v>
          </cell>
        </row>
        <row r="889">
          <cell r="A889" t="str">
            <v>SMPRIP_1_SMPSON</v>
          </cell>
          <cell r="B889" t="str">
            <v>Ripon Cogeneration Unit 1</v>
          </cell>
          <cell r="C889" t="str">
            <v>CAISO System</v>
          </cell>
          <cell r="D889">
            <v>46.05</v>
          </cell>
          <cell r="E889">
            <v>46.05</v>
          </cell>
          <cell r="F889">
            <v>46.05</v>
          </cell>
          <cell r="G889">
            <v>46.05</v>
          </cell>
          <cell r="H889">
            <v>46.05</v>
          </cell>
          <cell r="I889">
            <v>46.05</v>
          </cell>
          <cell r="J889">
            <v>46.05</v>
          </cell>
          <cell r="K889">
            <v>46.05</v>
          </cell>
          <cell r="L889">
            <v>46.05</v>
          </cell>
          <cell r="M889">
            <v>46.05</v>
          </cell>
          <cell r="N889">
            <v>46.05</v>
          </cell>
          <cell r="O889">
            <v>46.05</v>
          </cell>
        </row>
        <row r="890">
          <cell r="A890" t="str">
            <v>SMRCOS_6_LNDFIL</v>
          </cell>
          <cell r="B890" t="str">
            <v>San Marcos Energy</v>
          </cell>
          <cell r="C890" t="str">
            <v>San Diego-IV</v>
          </cell>
          <cell r="D890">
            <v>1.5</v>
          </cell>
          <cell r="E890">
            <v>1.5</v>
          </cell>
          <cell r="F890">
            <v>1.5</v>
          </cell>
          <cell r="G890">
            <v>1.5</v>
          </cell>
          <cell r="H890">
            <v>1.49</v>
          </cell>
          <cell r="I890">
            <v>1.48</v>
          </cell>
          <cell r="J890">
            <v>1.5</v>
          </cell>
          <cell r="K890">
            <v>1.5</v>
          </cell>
          <cell r="L890">
            <v>1.5</v>
          </cell>
          <cell r="M890">
            <v>1.5</v>
          </cell>
          <cell r="N890">
            <v>1.5</v>
          </cell>
          <cell r="O890">
            <v>1.5</v>
          </cell>
        </row>
        <row r="891">
          <cell r="A891" t="str">
            <v>SMUDGO_7_UNIT 1</v>
          </cell>
          <cell r="B891" t="str">
            <v>SONOMA POWER PLANT</v>
          </cell>
          <cell r="C891" t="str">
            <v>NCNB</v>
          </cell>
          <cell r="D891">
            <v>47</v>
          </cell>
          <cell r="E891">
            <v>47</v>
          </cell>
          <cell r="F891">
            <v>47</v>
          </cell>
          <cell r="G891">
            <v>47</v>
          </cell>
          <cell r="H891">
            <v>47</v>
          </cell>
          <cell r="I891">
            <v>47</v>
          </cell>
          <cell r="J891">
            <v>47</v>
          </cell>
          <cell r="K891">
            <v>47</v>
          </cell>
          <cell r="L891">
            <v>47</v>
          </cell>
          <cell r="M891">
            <v>47</v>
          </cell>
          <cell r="N891">
            <v>47</v>
          </cell>
          <cell r="O891">
            <v>47</v>
          </cell>
        </row>
        <row r="892">
          <cell r="A892" t="str">
            <v>SMYRNA_1_DL1SR1</v>
          </cell>
          <cell r="B892" t="str">
            <v>Delano Land 1</v>
          </cell>
          <cell r="C892" t="str">
            <v>CAISO System</v>
          </cell>
          <cell r="D892">
            <v>0</v>
          </cell>
          <cell r="E892">
            <v>0.03</v>
          </cell>
          <cell r="F892">
            <v>0.04</v>
          </cell>
          <cell r="G892">
            <v>0.04</v>
          </cell>
          <cell r="H892">
            <v>0.06</v>
          </cell>
          <cell r="I892">
            <v>0.13</v>
          </cell>
          <cell r="J892">
            <v>0.14000000000000001</v>
          </cell>
          <cell r="K892">
            <v>0.12</v>
          </cell>
          <cell r="L892">
            <v>0.11</v>
          </cell>
          <cell r="M892">
            <v>7.0000000000000007E-2</v>
          </cell>
          <cell r="N892">
            <v>0.06</v>
          </cell>
          <cell r="O892">
            <v>0.04</v>
          </cell>
        </row>
        <row r="893">
          <cell r="A893" t="str">
            <v>SNCLRA_2_HOWLNG</v>
          </cell>
          <cell r="B893" t="str">
            <v>Houwelings Nurseries Oxnard, Inc</v>
          </cell>
          <cell r="C893" t="str">
            <v>Big Creek-Ventura</v>
          </cell>
          <cell r="D893">
            <v>7.04</v>
          </cell>
          <cell r="E893">
            <v>7.24</v>
          </cell>
          <cell r="F893">
            <v>6.32</v>
          </cell>
          <cell r="G893">
            <v>5.33</v>
          </cell>
          <cell r="H893">
            <v>7.09</v>
          </cell>
          <cell r="I893">
            <v>7.17</v>
          </cell>
          <cell r="J893">
            <v>5.49</v>
          </cell>
          <cell r="K893">
            <v>4.08</v>
          </cell>
          <cell r="L893">
            <v>5.15</v>
          </cell>
          <cell r="M893">
            <v>6.71</v>
          </cell>
          <cell r="N893">
            <v>6.37</v>
          </cell>
          <cell r="O893">
            <v>4</v>
          </cell>
        </row>
        <row r="894">
          <cell r="A894" t="str">
            <v>SNCLRA_2_SILBT1</v>
          </cell>
          <cell r="B894" t="str">
            <v>Silverstrand BESS</v>
          </cell>
          <cell r="C894" t="str">
            <v>Big Creek-Ventura</v>
          </cell>
          <cell r="D894">
            <v>11</v>
          </cell>
          <cell r="E894">
            <v>11</v>
          </cell>
          <cell r="F894">
            <v>11</v>
          </cell>
          <cell r="G894">
            <v>11</v>
          </cell>
          <cell r="H894">
            <v>11</v>
          </cell>
          <cell r="I894">
            <v>11</v>
          </cell>
          <cell r="J894">
            <v>11</v>
          </cell>
          <cell r="K894">
            <v>11</v>
          </cell>
          <cell r="L894">
            <v>11</v>
          </cell>
          <cell r="M894">
            <v>11</v>
          </cell>
          <cell r="N894">
            <v>11</v>
          </cell>
          <cell r="O894">
            <v>11</v>
          </cell>
        </row>
        <row r="895">
          <cell r="A895" t="str">
            <v>SNCLRA_2_SPRHYD</v>
          </cell>
          <cell r="B895" t="str">
            <v>Springville Hydroelectric Generator</v>
          </cell>
          <cell r="C895" t="str">
            <v>Big Creek-Ventura</v>
          </cell>
          <cell r="D895">
            <v>7.0000000000000007E-2</v>
          </cell>
          <cell r="E895">
            <v>0.01</v>
          </cell>
          <cell r="F895">
            <v>7.0000000000000007E-2</v>
          </cell>
          <cell r="G895">
            <v>0.06</v>
          </cell>
          <cell r="H895">
            <v>0.06</v>
          </cell>
          <cell r="I895">
            <v>0.15</v>
          </cell>
          <cell r="J895">
            <v>0.17</v>
          </cell>
          <cell r="K895">
            <v>0.19</v>
          </cell>
          <cell r="L895">
            <v>0.17</v>
          </cell>
          <cell r="M895">
            <v>0.17</v>
          </cell>
          <cell r="N895">
            <v>0.05</v>
          </cell>
          <cell r="O895">
            <v>0.03</v>
          </cell>
        </row>
        <row r="896">
          <cell r="A896" t="str">
            <v>SNCLRA_2_UNIT</v>
          </cell>
          <cell r="B896" t="str">
            <v>Channel Islands Power</v>
          </cell>
          <cell r="C896" t="str">
            <v>Big Creek-Ventura</v>
          </cell>
          <cell r="D896">
            <v>27.5</v>
          </cell>
          <cell r="E896">
            <v>27.5</v>
          </cell>
          <cell r="F896">
            <v>27.5</v>
          </cell>
          <cell r="G896">
            <v>27.5</v>
          </cell>
          <cell r="H896">
            <v>27.5</v>
          </cell>
          <cell r="I896">
            <v>27.5</v>
          </cell>
          <cell r="J896">
            <v>27.5</v>
          </cell>
          <cell r="K896">
            <v>27.5</v>
          </cell>
          <cell r="L896">
            <v>27.5</v>
          </cell>
          <cell r="M896">
            <v>27.5</v>
          </cell>
          <cell r="N896">
            <v>27.5</v>
          </cell>
          <cell r="O896">
            <v>27.5</v>
          </cell>
        </row>
        <row r="897">
          <cell r="A897" t="str">
            <v>SNCLRA_2_UNIT1</v>
          </cell>
          <cell r="B897" t="str">
            <v>New Indy Oxnard</v>
          </cell>
          <cell r="C897" t="str">
            <v>Big Creek-Ventura</v>
          </cell>
          <cell r="D897">
            <v>14.25</v>
          </cell>
          <cell r="E897">
            <v>14.31</v>
          </cell>
          <cell r="F897">
            <v>13.67</v>
          </cell>
          <cell r="G897">
            <v>10</v>
          </cell>
          <cell r="H897">
            <v>11.21</v>
          </cell>
          <cell r="I897">
            <v>11.34</v>
          </cell>
          <cell r="J897">
            <v>10.86</v>
          </cell>
          <cell r="K897">
            <v>11.3</v>
          </cell>
          <cell r="L897">
            <v>11.05</v>
          </cell>
          <cell r="M897">
            <v>8.8000000000000007</v>
          </cell>
          <cell r="N897">
            <v>10.08</v>
          </cell>
          <cell r="O897">
            <v>11.23</v>
          </cell>
        </row>
        <row r="898">
          <cell r="A898" t="str">
            <v>SNCLRA_2_VESBT1</v>
          </cell>
          <cell r="B898" t="str">
            <v>Ventura Energy Storage</v>
          </cell>
          <cell r="C898" t="str">
            <v>Big Creek-Ventura</v>
          </cell>
          <cell r="D898">
            <v>100</v>
          </cell>
          <cell r="E898">
            <v>100</v>
          </cell>
          <cell r="F898">
            <v>100</v>
          </cell>
          <cell r="G898">
            <v>100</v>
          </cell>
          <cell r="H898">
            <v>100</v>
          </cell>
          <cell r="I898">
            <v>100</v>
          </cell>
          <cell r="J898">
            <v>100</v>
          </cell>
          <cell r="K898">
            <v>100</v>
          </cell>
          <cell r="L898">
            <v>100</v>
          </cell>
          <cell r="M898">
            <v>100</v>
          </cell>
          <cell r="N898">
            <v>100</v>
          </cell>
          <cell r="O898">
            <v>100</v>
          </cell>
        </row>
        <row r="899">
          <cell r="A899" t="str">
            <v>SNCLRA_6_OXGEN</v>
          </cell>
          <cell r="B899" t="str">
            <v>OXGEN</v>
          </cell>
          <cell r="C899" t="str">
            <v>Big Creek-Ventura</v>
          </cell>
          <cell r="D899">
            <v>47.7</v>
          </cell>
          <cell r="E899">
            <v>47.7</v>
          </cell>
          <cell r="F899">
            <v>47.7</v>
          </cell>
          <cell r="G899">
            <v>47.7</v>
          </cell>
          <cell r="H899">
            <v>47.7</v>
          </cell>
          <cell r="I899">
            <v>47.7</v>
          </cell>
          <cell r="J899">
            <v>47.7</v>
          </cell>
          <cell r="K899">
            <v>47.7</v>
          </cell>
          <cell r="L899">
            <v>47.7</v>
          </cell>
          <cell r="M899">
            <v>47.7</v>
          </cell>
          <cell r="N899">
            <v>47.7</v>
          </cell>
          <cell r="O899">
            <v>47.7</v>
          </cell>
        </row>
        <row r="900">
          <cell r="A900" t="str">
            <v>SNCLRA_6_PROCGN</v>
          </cell>
          <cell r="B900" t="str">
            <v>Procter and Gamble Oxnard 2</v>
          </cell>
          <cell r="C900" t="str">
            <v>Big Creek-Ventura</v>
          </cell>
          <cell r="D900">
            <v>21.67</v>
          </cell>
          <cell r="E900">
            <v>17.27</v>
          </cell>
          <cell r="F900">
            <v>21.67</v>
          </cell>
          <cell r="G900">
            <v>21.67</v>
          </cell>
          <cell r="H900">
            <v>21.35</v>
          </cell>
          <cell r="I900">
            <v>21.7</v>
          </cell>
          <cell r="J900">
            <v>20.79</v>
          </cell>
          <cell r="K900">
            <v>12.74</v>
          </cell>
          <cell r="L900">
            <v>12.55</v>
          </cell>
          <cell r="M900">
            <v>12.74</v>
          </cell>
          <cell r="N900">
            <v>12.27</v>
          </cell>
          <cell r="O900">
            <v>13.32</v>
          </cell>
        </row>
        <row r="901">
          <cell r="A901" t="str">
            <v>SNCLRA_6_QF</v>
          </cell>
          <cell r="B901" t="str">
            <v>SANTA CLARA QFS</v>
          </cell>
          <cell r="C901" t="str">
            <v>Big Creek-Ventura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0.11</v>
          </cell>
          <cell r="O901">
            <v>0.22</v>
          </cell>
        </row>
        <row r="902">
          <cell r="A902" t="str">
            <v>SNDBAR_7_UNIT 1</v>
          </cell>
          <cell r="B902" t="str">
            <v>SANDBAR</v>
          </cell>
          <cell r="C902" t="str">
            <v>Stockton</v>
          </cell>
          <cell r="D902">
            <v>6.45</v>
          </cell>
          <cell r="E902">
            <v>3.95</v>
          </cell>
          <cell r="F902">
            <v>5.65</v>
          </cell>
          <cell r="G902">
            <v>8.3000000000000007</v>
          </cell>
          <cell r="H902">
            <v>8.3000000000000007</v>
          </cell>
          <cell r="I902">
            <v>7.45</v>
          </cell>
          <cell r="J902">
            <v>7.4</v>
          </cell>
          <cell r="K902">
            <v>7.75</v>
          </cell>
          <cell r="L902">
            <v>5.0999999999999996</v>
          </cell>
          <cell r="M902">
            <v>1.22</v>
          </cell>
          <cell r="N902">
            <v>7.19</v>
          </cell>
          <cell r="O902">
            <v>12.58</v>
          </cell>
        </row>
        <row r="903">
          <cell r="A903" t="str">
            <v>SNMALF_6_UNITS</v>
          </cell>
          <cell r="B903" t="str">
            <v>Sonoma County Landfill</v>
          </cell>
          <cell r="C903" t="str">
            <v>NCNB</v>
          </cell>
          <cell r="D903">
            <v>3.44</v>
          </cell>
          <cell r="E903">
            <v>2.82</v>
          </cell>
          <cell r="F903">
            <v>3.42</v>
          </cell>
          <cell r="G903">
            <v>3.4</v>
          </cell>
          <cell r="H903">
            <v>2.77</v>
          </cell>
          <cell r="I903">
            <v>2.5</v>
          </cell>
          <cell r="J903">
            <v>3.39</v>
          </cell>
          <cell r="K903">
            <v>3.43</v>
          </cell>
          <cell r="L903">
            <v>3.03</v>
          </cell>
          <cell r="M903">
            <v>3.02</v>
          </cell>
          <cell r="N903">
            <v>3.21</v>
          </cell>
          <cell r="O903">
            <v>3.08</v>
          </cell>
        </row>
        <row r="904">
          <cell r="A904" t="str">
            <v>SOUTH_2_UNIT</v>
          </cell>
          <cell r="B904" t="str">
            <v>SOUTH HYDRO</v>
          </cell>
          <cell r="C904" t="str">
            <v>CAISO System</v>
          </cell>
          <cell r="D904">
            <v>2.86</v>
          </cell>
          <cell r="E904">
            <v>2.93</v>
          </cell>
          <cell r="F904">
            <v>2.9</v>
          </cell>
          <cell r="G904">
            <v>2.34</v>
          </cell>
          <cell r="H904">
            <v>2.96</v>
          </cell>
          <cell r="I904">
            <v>0.8</v>
          </cell>
          <cell r="J904">
            <v>1.64</v>
          </cell>
          <cell r="K904">
            <v>1.56</v>
          </cell>
          <cell r="L904">
            <v>1.62</v>
          </cell>
          <cell r="M904">
            <v>1.2</v>
          </cell>
          <cell r="N904">
            <v>1.43</v>
          </cell>
          <cell r="O904">
            <v>1.73</v>
          </cell>
        </row>
        <row r="905">
          <cell r="A905" t="str">
            <v>SPAULD_6_UNIT 3</v>
          </cell>
          <cell r="B905" t="str">
            <v>SPAULDING HYDRO PH 3 UNIT</v>
          </cell>
          <cell r="C905" t="str">
            <v>Sierra</v>
          </cell>
          <cell r="D905">
            <v>1.01</v>
          </cell>
          <cell r="E905">
            <v>0.87</v>
          </cell>
          <cell r="F905">
            <v>1.5</v>
          </cell>
          <cell r="G905">
            <v>2.4</v>
          </cell>
          <cell r="H905">
            <v>3.76</v>
          </cell>
          <cell r="I905">
            <v>1.1499999999999999</v>
          </cell>
          <cell r="J905">
            <v>3.66</v>
          </cell>
          <cell r="K905">
            <v>3.76</v>
          </cell>
          <cell r="L905">
            <v>2.7</v>
          </cell>
          <cell r="M905">
            <v>2.0499999999999998</v>
          </cell>
          <cell r="N905">
            <v>1.2</v>
          </cell>
          <cell r="O905">
            <v>0.9</v>
          </cell>
        </row>
        <row r="906">
          <cell r="A906" t="str">
            <v>SPAULD_6_UNIT12</v>
          </cell>
          <cell r="B906" t="str">
            <v>SPAULDING HYDRO PH 1 &amp; 2 AGGREGATE</v>
          </cell>
          <cell r="C906" t="str">
            <v>Sierra</v>
          </cell>
          <cell r="D906">
            <v>2.5</v>
          </cell>
          <cell r="E906">
            <v>2.1</v>
          </cell>
          <cell r="F906">
            <v>1.96</v>
          </cell>
          <cell r="G906">
            <v>2.16</v>
          </cell>
          <cell r="H906">
            <v>5.22</v>
          </cell>
          <cell r="I906">
            <v>4.4000000000000004</v>
          </cell>
          <cell r="J906">
            <v>3.41</v>
          </cell>
          <cell r="K906">
            <v>3.63</v>
          </cell>
          <cell r="L906">
            <v>1.2</v>
          </cell>
          <cell r="M906">
            <v>1.2</v>
          </cell>
          <cell r="N906">
            <v>1.6</v>
          </cell>
          <cell r="O906">
            <v>2.56</v>
          </cell>
        </row>
        <row r="907">
          <cell r="A907" t="str">
            <v>SPBURN_2_UNIT 1</v>
          </cell>
          <cell r="B907" t="str">
            <v>Burney Biomass</v>
          </cell>
          <cell r="C907" t="str">
            <v>CAISO System</v>
          </cell>
          <cell r="D907">
            <v>6.99</v>
          </cell>
          <cell r="E907">
            <v>9.4</v>
          </cell>
          <cell r="F907">
            <v>9.61</v>
          </cell>
          <cell r="G907">
            <v>9.44</v>
          </cell>
          <cell r="H907">
            <v>9.67</v>
          </cell>
          <cell r="I907">
            <v>12.33</v>
          </cell>
          <cell r="J907">
            <v>12.59</v>
          </cell>
          <cell r="K907">
            <v>12.22</v>
          </cell>
          <cell r="L907">
            <v>12.51</v>
          </cell>
          <cell r="M907">
            <v>11.99</v>
          </cell>
          <cell r="N907">
            <v>11.99</v>
          </cell>
          <cell r="O907">
            <v>9.0299999999999994</v>
          </cell>
        </row>
        <row r="908">
          <cell r="A908" t="str">
            <v>SPBURN_7_SNOWMT</v>
          </cell>
          <cell r="B908" t="str">
            <v>Burney Creek Hydro</v>
          </cell>
          <cell r="C908" t="str">
            <v>CAISO System</v>
          </cell>
          <cell r="D908">
            <v>0.5</v>
          </cell>
          <cell r="E908">
            <v>0.65</v>
          </cell>
          <cell r="F908">
            <v>1.01</v>
          </cell>
          <cell r="G908">
            <v>1.38</v>
          </cell>
          <cell r="H908">
            <v>1.1100000000000001</v>
          </cell>
          <cell r="I908">
            <v>0.19</v>
          </cell>
          <cell r="J908">
            <v>0</v>
          </cell>
          <cell r="K908">
            <v>0</v>
          </cell>
          <cell r="L908">
            <v>0</v>
          </cell>
          <cell r="M908">
            <v>0.01</v>
          </cell>
          <cell r="N908">
            <v>0.01</v>
          </cell>
          <cell r="O908">
            <v>7.0000000000000007E-2</v>
          </cell>
        </row>
        <row r="909">
          <cell r="A909" t="str">
            <v>SPI LI_2_UNIT 1</v>
          </cell>
          <cell r="B909" t="str">
            <v>Lincoln Biomass</v>
          </cell>
          <cell r="C909" t="str">
            <v>Sierra</v>
          </cell>
          <cell r="D909">
            <v>7.39</v>
          </cell>
          <cell r="E909">
            <v>6.58</v>
          </cell>
          <cell r="F909">
            <v>6.4</v>
          </cell>
          <cell r="G909">
            <v>6.26</v>
          </cell>
          <cell r="H909">
            <v>8.02</v>
          </cell>
          <cell r="I909">
            <v>9.44</v>
          </cell>
          <cell r="J909">
            <v>9.48</v>
          </cell>
          <cell r="K909">
            <v>9.66</v>
          </cell>
          <cell r="L909">
            <v>9.3000000000000007</v>
          </cell>
          <cell r="M909">
            <v>8.35</v>
          </cell>
          <cell r="N909">
            <v>6.4</v>
          </cell>
          <cell r="O909">
            <v>7.07</v>
          </cell>
        </row>
        <row r="910">
          <cell r="A910" t="str">
            <v>SPIAND_1_ANDSN2</v>
          </cell>
          <cell r="B910" t="str">
            <v>SPI Anderson 2</v>
          </cell>
          <cell r="C910" t="str">
            <v>CAISO System</v>
          </cell>
          <cell r="D910">
            <v>16.53</v>
          </cell>
          <cell r="E910">
            <v>16.739999999999998</v>
          </cell>
          <cell r="F910">
            <v>17.079999999999998</v>
          </cell>
          <cell r="G910">
            <v>16.89</v>
          </cell>
          <cell r="H910">
            <v>18.38</v>
          </cell>
          <cell r="I910">
            <v>17.87</v>
          </cell>
          <cell r="J910">
            <v>18.079999999999998</v>
          </cell>
          <cell r="K910">
            <v>18.66</v>
          </cell>
          <cell r="L910">
            <v>18.52</v>
          </cell>
          <cell r="M910">
            <v>15.31</v>
          </cell>
          <cell r="N910">
            <v>14.63</v>
          </cell>
          <cell r="O910">
            <v>15.02</v>
          </cell>
        </row>
        <row r="911">
          <cell r="A911" t="str">
            <v>SPICER_1_UNITS</v>
          </cell>
          <cell r="B911" t="str">
            <v>SPICER HYDRO UNITS 1-3 AGGREGATE</v>
          </cell>
          <cell r="C911" t="str">
            <v>CAISO System</v>
          </cell>
          <cell r="D911">
            <v>2.16</v>
          </cell>
          <cell r="E911">
            <v>0.42</v>
          </cell>
          <cell r="F911">
            <v>0.35</v>
          </cell>
          <cell r="G911">
            <v>0.19</v>
          </cell>
          <cell r="H911">
            <v>0.21</v>
          </cell>
          <cell r="I911">
            <v>1.84</v>
          </cell>
          <cell r="J911">
            <v>2.57</v>
          </cell>
          <cell r="K911">
            <v>1.94</v>
          </cell>
          <cell r="L911">
            <v>1.5</v>
          </cell>
          <cell r="M911">
            <v>1.92</v>
          </cell>
          <cell r="N911">
            <v>1.21</v>
          </cell>
          <cell r="O911">
            <v>1.01</v>
          </cell>
        </row>
        <row r="912">
          <cell r="A912" t="str">
            <v>SPIFBD_1_PL1X2</v>
          </cell>
          <cell r="B912" t="str">
            <v>SIERRA PACIFIC IND. (SONORA)</v>
          </cell>
          <cell r="C912" t="str">
            <v>Stockton</v>
          </cell>
          <cell r="D912">
            <v>2.48</v>
          </cell>
          <cell r="E912">
            <v>2.2599999999999998</v>
          </cell>
          <cell r="F912">
            <v>2.5299999999999998</v>
          </cell>
          <cell r="G912">
            <v>2.77</v>
          </cell>
          <cell r="H912">
            <v>3.32</v>
          </cell>
          <cell r="I912">
            <v>3.28</v>
          </cell>
          <cell r="J912">
            <v>3.53</v>
          </cell>
          <cell r="K912">
            <v>3.67</v>
          </cell>
          <cell r="L912">
            <v>3.39</v>
          </cell>
          <cell r="M912">
            <v>3</v>
          </cell>
          <cell r="N912">
            <v>2.74</v>
          </cell>
          <cell r="O912">
            <v>2.6</v>
          </cell>
        </row>
        <row r="913">
          <cell r="A913" t="str">
            <v>SPQUIN_6_SRPCQU</v>
          </cell>
          <cell r="B913" t="str">
            <v>Quincy Biomass</v>
          </cell>
          <cell r="C913" t="str">
            <v>CAISO System</v>
          </cell>
          <cell r="D913">
            <v>18.25</v>
          </cell>
          <cell r="E913">
            <v>15.95</v>
          </cell>
          <cell r="F913">
            <v>16.059999999999999</v>
          </cell>
          <cell r="G913">
            <v>9.27</v>
          </cell>
          <cell r="H913">
            <v>19.18</v>
          </cell>
          <cell r="I913">
            <v>21.47</v>
          </cell>
          <cell r="J913">
            <v>19.27</v>
          </cell>
          <cell r="K913">
            <v>14.51</v>
          </cell>
          <cell r="L913">
            <v>12.65</v>
          </cell>
          <cell r="M913">
            <v>8.73</v>
          </cell>
          <cell r="N913">
            <v>7.99</v>
          </cell>
          <cell r="O913">
            <v>15.7</v>
          </cell>
        </row>
        <row r="914">
          <cell r="A914" t="str">
            <v>SPRGAP_1_UNIT 1</v>
          </cell>
          <cell r="B914" t="str">
            <v>SPRING GAP HYDRO</v>
          </cell>
          <cell r="C914" t="str">
            <v>Stockton</v>
          </cell>
          <cell r="D914">
            <v>1.81</v>
          </cell>
          <cell r="E914">
            <v>1.23</v>
          </cell>
          <cell r="F914">
            <v>2.86</v>
          </cell>
          <cell r="G914">
            <v>5.08</v>
          </cell>
          <cell r="H914">
            <v>4.71</v>
          </cell>
          <cell r="I914">
            <v>2.75</v>
          </cell>
          <cell r="J914">
            <v>1.74</v>
          </cell>
          <cell r="K914">
            <v>0.09</v>
          </cell>
          <cell r="L914">
            <v>3.21</v>
          </cell>
          <cell r="M914">
            <v>3.35</v>
          </cell>
          <cell r="N914">
            <v>2</v>
          </cell>
          <cell r="O914">
            <v>2.99</v>
          </cell>
        </row>
        <row r="915">
          <cell r="A915" t="str">
            <v>SPRGVL_2_CREST</v>
          </cell>
          <cell r="B915" t="str">
            <v>Springerville Aggregate Solar Resources</v>
          </cell>
          <cell r="C915" t="str">
            <v>Big Creek-Ventura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</row>
        <row r="916">
          <cell r="A916" t="str">
            <v>SPRGVL_2_EXETPV</v>
          </cell>
          <cell r="B916" t="str">
            <v>Exeter Tulare PV</v>
          </cell>
          <cell r="C916" t="str">
            <v>Big Creek-Ventura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</row>
        <row r="917">
          <cell r="A917" t="str">
            <v>SPRGVL_2_LINDPV</v>
          </cell>
          <cell r="B917" t="str">
            <v>Lindsay Tulare PV</v>
          </cell>
          <cell r="C917" t="str">
            <v>Big Creek-Ventura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</row>
        <row r="918">
          <cell r="A918" t="str">
            <v>SPRGVL_2_PORTPV</v>
          </cell>
          <cell r="B918" t="str">
            <v>Porterville Tulare PV</v>
          </cell>
          <cell r="C918" t="str">
            <v>Big Creek-Ventura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</row>
        <row r="919">
          <cell r="A919" t="str">
            <v>SPRGVL_2_QF</v>
          </cell>
          <cell r="B919" t="str">
            <v>SPRINGVILLE QFS</v>
          </cell>
          <cell r="C919" t="str">
            <v>Big Creek-Ventura</v>
          </cell>
          <cell r="D919">
            <v>0.05</v>
          </cell>
          <cell r="E919">
            <v>0.18</v>
          </cell>
          <cell r="F919">
            <v>0.18</v>
          </cell>
          <cell r="G919">
            <v>0.18</v>
          </cell>
          <cell r="H919">
            <v>0.18</v>
          </cell>
          <cell r="I919">
            <v>0.02</v>
          </cell>
          <cell r="J919">
            <v>0.18</v>
          </cell>
          <cell r="K919">
            <v>0.18</v>
          </cell>
          <cell r="L919">
            <v>0.16</v>
          </cell>
          <cell r="M919">
            <v>0.08</v>
          </cell>
          <cell r="N919">
            <v>0.04</v>
          </cell>
          <cell r="O919">
            <v>0.01</v>
          </cell>
        </row>
        <row r="920">
          <cell r="A920" t="str">
            <v>SPRGVL_2_TULESC</v>
          </cell>
          <cell r="B920" t="str">
            <v>TULE RIVER HYDRO PLANT (SCE)</v>
          </cell>
          <cell r="C920" t="str">
            <v>Big Creek-Ventura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</row>
        <row r="921">
          <cell r="A921" t="str">
            <v>SRINTL_6_UNIT</v>
          </cell>
          <cell r="B921" t="str">
            <v>SRI INTERNATIONAL</v>
          </cell>
          <cell r="C921" t="str">
            <v>Bay Area</v>
          </cell>
          <cell r="D921">
            <v>1.26</v>
          </cell>
          <cell r="E921">
            <v>1.18</v>
          </cell>
          <cell r="F921">
            <v>1.27</v>
          </cell>
          <cell r="G921">
            <v>1.3</v>
          </cell>
          <cell r="H921">
            <v>1.1299999999999999</v>
          </cell>
          <cell r="I921">
            <v>0.98</v>
          </cell>
          <cell r="J921">
            <v>0.94</v>
          </cell>
          <cell r="K921">
            <v>0.88</v>
          </cell>
          <cell r="L921">
            <v>0.9</v>
          </cell>
          <cell r="M921">
            <v>1.01</v>
          </cell>
          <cell r="N921">
            <v>1.17</v>
          </cell>
          <cell r="O921">
            <v>1.26</v>
          </cell>
        </row>
        <row r="922">
          <cell r="A922" t="str">
            <v>STANIS_7_UNIT 1</v>
          </cell>
          <cell r="B922" t="str">
            <v>STANISLAUS HYDRO</v>
          </cell>
          <cell r="C922" t="str">
            <v>Stockton</v>
          </cell>
          <cell r="D922">
            <v>59</v>
          </cell>
          <cell r="E922">
            <v>53.6</v>
          </cell>
          <cell r="F922">
            <v>52.31</v>
          </cell>
          <cell r="G922">
            <v>29.44</v>
          </cell>
          <cell r="H922">
            <v>29.68</v>
          </cell>
          <cell r="I922">
            <v>59</v>
          </cell>
          <cell r="J922">
            <v>70.84</v>
          </cell>
          <cell r="K922">
            <v>73.92</v>
          </cell>
          <cell r="L922">
            <v>56.65</v>
          </cell>
          <cell r="M922">
            <v>5.04</v>
          </cell>
          <cell r="N922">
            <v>0</v>
          </cell>
          <cell r="O922">
            <v>62.99</v>
          </cell>
        </row>
        <row r="923">
          <cell r="A923" t="str">
            <v>STANTN_2_STAGT1</v>
          </cell>
          <cell r="B923" t="str">
            <v>Stanton 1</v>
          </cell>
          <cell r="C923" t="str">
            <v>LA Basin</v>
          </cell>
          <cell r="D923">
            <v>49.65</v>
          </cell>
          <cell r="E923">
            <v>49.65</v>
          </cell>
          <cell r="F923">
            <v>49.65</v>
          </cell>
          <cell r="G923">
            <v>49.65</v>
          </cell>
          <cell r="H923">
            <v>49.65</v>
          </cell>
          <cell r="I923">
            <v>49.65</v>
          </cell>
          <cell r="J923">
            <v>49.65</v>
          </cell>
          <cell r="K923">
            <v>49.65</v>
          </cell>
          <cell r="L923">
            <v>49.65</v>
          </cell>
          <cell r="M923">
            <v>49.65</v>
          </cell>
          <cell r="N923">
            <v>49.65</v>
          </cell>
          <cell r="O923">
            <v>49.65</v>
          </cell>
        </row>
        <row r="924">
          <cell r="A924" t="str">
            <v>STANTN_2_STAGT2</v>
          </cell>
          <cell r="B924" t="str">
            <v>Stanton 2</v>
          </cell>
          <cell r="C924" t="str">
            <v>LA Basin</v>
          </cell>
          <cell r="D924">
            <v>49.65</v>
          </cell>
          <cell r="E924">
            <v>49.65</v>
          </cell>
          <cell r="F924">
            <v>49.65</v>
          </cell>
          <cell r="G924">
            <v>49.65</v>
          </cell>
          <cell r="H924">
            <v>49.65</v>
          </cell>
          <cell r="I924">
            <v>49.65</v>
          </cell>
          <cell r="J924">
            <v>49.65</v>
          </cell>
          <cell r="K924">
            <v>49.65</v>
          </cell>
          <cell r="L924">
            <v>49.65</v>
          </cell>
          <cell r="M924">
            <v>49.65</v>
          </cell>
          <cell r="N924">
            <v>49.65</v>
          </cell>
          <cell r="O924">
            <v>49.65</v>
          </cell>
        </row>
        <row r="925">
          <cell r="A925" t="str">
            <v>STIGCT_2_LODI</v>
          </cell>
          <cell r="B925" t="str">
            <v>LODI STIG UNIT</v>
          </cell>
          <cell r="C925" t="str">
            <v>Sierra</v>
          </cell>
          <cell r="D925">
            <v>49.5</v>
          </cell>
          <cell r="E925">
            <v>49.5</v>
          </cell>
          <cell r="F925">
            <v>49.5</v>
          </cell>
          <cell r="G925">
            <v>49.5</v>
          </cell>
          <cell r="H925">
            <v>49.5</v>
          </cell>
          <cell r="I925">
            <v>49.5</v>
          </cell>
          <cell r="J925">
            <v>49.5</v>
          </cell>
          <cell r="K925">
            <v>49.5</v>
          </cell>
          <cell r="L925">
            <v>49.5</v>
          </cell>
          <cell r="M925">
            <v>49.5</v>
          </cell>
          <cell r="N925">
            <v>49.5</v>
          </cell>
          <cell r="O925">
            <v>49.5</v>
          </cell>
        </row>
        <row r="926">
          <cell r="A926" t="str">
            <v>STNRES_1_UNIT</v>
          </cell>
          <cell r="B926" t="str">
            <v>Covanta Stanislaus</v>
          </cell>
          <cell r="C926" t="str">
            <v>Stockton</v>
          </cell>
          <cell r="D926">
            <v>14.53</v>
          </cell>
          <cell r="E926">
            <v>19.27</v>
          </cell>
          <cell r="F926">
            <v>19.71</v>
          </cell>
          <cell r="G926">
            <v>17.93</v>
          </cell>
          <cell r="H926">
            <v>13.83</v>
          </cell>
          <cell r="I926">
            <v>17.87</v>
          </cell>
          <cell r="J926">
            <v>19.8</v>
          </cell>
          <cell r="K926">
            <v>19.600000000000001</v>
          </cell>
          <cell r="L926">
            <v>19.55</v>
          </cell>
          <cell r="M926">
            <v>18.87</v>
          </cell>
          <cell r="N926">
            <v>19.079999999999998</v>
          </cell>
          <cell r="O926">
            <v>18.45</v>
          </cell>
        </row>
        <row r="927">
          <cell r="A927" t="str">
            <v>STOILS_1_UNITS</v>
          </cell>
          <cell r="B927" t="str">
            <v>Chevron Richmond Refinery</v>
          </cell>
          <cell r="C927" t="str">
            <v>Bay Area</v>
          </cell>
          <cell r="D927">
            <v>0</v>
          </cell>
          <cell r="E927">
            <v>7.46</v>
          </cell>
          <cell r="F927">
            <v>0.19</v>
          </cell>
          <cell r="G927">
            <v>0</v>
          </cell>
          <cell r="H927">
            <v>0</v>
          </cell>
          <cell r="I927">
            <v>0</v>
          </cell>
          <cell r="J927">
            <v>6.49</v>
          </cell>
          <cell r="K927">
            <v>3.33</v>
          </cell>
          <cell r="L927">
            <v>0</v>
          </cell>
          <cell r="M927">
            <v>11.34</v>
          </cell>
          <cell r="N927">
            <v>16.559999999999999</v>
          </cell>
          <cell r="O927">
            <v>0</v>
          </cell>
        </row>
        <row r="928">
          <cell r="A928" t="str">
            <v>STOREY_2_MDRCH2</v>
          </cell>
          <cell r="B928" t="str">
            <v>Madera Chowchilla 2</v>
          </cell>
          <cell r="C928" t="str">
            <v>Fresno</v>
          </cell>
          <cell r="D928">
            <v>0</v>
          </cell>
          <cell r="E928">
            <v>0</v>
          </cell>
          <cell r="F928">
            <v>0.05</v>
          </cell>
          <cell r="G928">
            <v>0.14000000000000001</v>
          </cell>
          <cell r="H928">
            <v>0.18</v>
          </cell>
          <cell r="I928">
            <v>0.31</v>
          </cell>
          <cell r="J928">
            <v>0.33</v>
          </cell>
          <cell r="K928">
            <v>0.17</v>
          </cell>
          <cell r="L928">
            <v>0.13</v>
          </cell>
          <cell r="M928">
            <v>0.14000000000000001</v>
          </cell>
          <cell r="N928">
            <v>0</v>
          </cell>
          <cell r="O928">
            <v>0</v>
          </cell>
        </row>
        <row r="929">
          <cell r="A929" t="str">
            <v>STOREY_2_MDRCH3</v>
          </cell>
          <cell r="B929" t="str">
            <v>Madera Chowchilla 3</v>
          </cell>
          <cell r="C929" t="str">
            <v>Fresno</v>
          </cell>
          <cell r="D929">
            <v>0</v>
          </cell>
          <cell r="E929">
            <v>0</v>
          </cell>
          <cell r="F929">
            <v>0</v>
          </cell>
          <cell r="G929">
            <v>0.05</v>
          </cell>
          <cell r="H929">
            <v>7.0000000000000007E-2</v>
          </cell>
          <cell r="I929">
            <v>0.2</v>
          </cell>
          <cell r="J929">
            <v>0.23</v>
          </cell>
          <cell r="K929">
            <v>0.1</v>
          </cell>
          <cell r="L929">
            <v>0.06</v>
          </cell>
          <cell r="M929">
            <v>7.0000000000000007E-2</v>
          </cell>
          <cell r="N929">
            <v>0</v>
          </cell>
          <cell r="O929">
            <v>0</v>
          </cell>
        </row>
        <row r="930">
          <cell r="A930" t="str">
            <v>STOREY_2_MDRCH4</v>
          </cell>
          <cell r="B930" t="str">
            <v>Madera Chowchilla 4</v>
          </cell>
          <cell r="C930" t="str">
            <v>Fresno</v>
          </cell>
          <cell r="D930">
            <v>0</v>
          </cell>
          <cell r="E930">
            <v>0</v>
          </cell>
          <cell r="F930">
            <v>0.03</v>
          </cell>
          <cell r="G930">
            <v>0.23</v>
          </cell>
          <cell r="H930">
            <v>0.22</v>
          </cell>
          <cell r="I930">
            <v>0.35</v>
          </cell>
          <cell r="J930">
            <v>0.39</v>
          </cell>
          <cell r="K930">
            <v>0.17</v>
          </cell>
          <cell r="L930">
            <v>0.08</v>
          </cell>
          <cell r="M930">
            <v>0.08</v>
          </cell>
          <cell r="N930">
            <v>0</v>
          </cell>
          <cell r="O930">
            <v>0</v>
          </cell>
        </row>
        <row r="931">
          <cell r="A931" t="str">
            <v>STOREY_7_MDRCHW</v>
          </cell>
          <cell r="B931" t="str">
            <v>Madera Canal Site 980</v>
          </cell>
          <cell r="C931" t="str">
            <v>Fresno</v>
          </cell>
          <cell r="D931">
            <v>0</v>
          </cell>
          <cell r="E931">
            <v>0</v>
          </cell>
          <cell r="F931">
            <v>0.12</v>
          </cell>
          <cell r="G931">
            <v>0.44</v>
          </cell>
          <cell r="H931">
            <v>0.4</v>
          </cell>
          <cell r="I931">
            <v>0.71</v>
          </cell>
          <cell r="J931">
            <v>0.91</v>
          </cell>
          <cell r="K931">
            <v>0.06</v>
          </cell>
          <cell r="L931">
            <v>0</v>
          </cell>
          <cell r="M931">
            <v>0.13</v>
          </cell>
          <cell r="N931">
            <v>0</v>
          </cell>
          <cell r="O931">
            <v>0</v>
          </cell>
        </row>
        <row r="932">
          <cell r="A932" t="str">
            <v>STROUD_6_SOLAR</v>
          </cell>
          <cell r="B932" t="str">
            <v>Stroud Solar Station</v>
          </cell>
          <cell r="C932" t="str">
            <v>Fresno</v>
          </cell>
          <cell r="D932">
            <v>0.08</v>
          </cell>
          <cell r="E932">
            <v>0.6</v>
          </cell>
          <cell r="F932">
            <v>0.7</v>
          </cell>
          <cell r="G932">
            <v>0.88</v>
          </cell>
          <cell r="H932">
            <v>1.28</v>
          </cell>
          <cell r="I932">
            <v>2.62</v>
          </cell>
          <cell r="J932">
            <v>2.88</v>
          </cell>
          <cell r="K932">
            <v>2.48</v>
          </cell>
          <cell r="L932">
            <v>2.2200000000000002</v>
          </cell>
          <cell r="M932">
            <v>1.48</v>
          </cell>
          <cell r="N932">
            <v>1.1399999999999999</v>
          </cell>
          <cell r="O932">
            <v>0.7</v>
          </cell>
        </row>
        <row r="933">
          <cell r="A933" t="str">
            <v>STROUD_6_WWHSR1</v>
          </cell>
          <cell r="B933" t="str">
            <v>Winter Wheat Solar Farm</v>
          </cell>
          <cell r="C933" t="str">
            <v>Fresno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</row>
        <row r="934">
          <cell r="A934" t="str">
            <v>SUMWHT_6_SWSSR1</v>
          </cell>
          <cell r="B934" t="str">
            <v>Summer Wheat Solar Farm</v>
          </cell>
          <cell r="C934" t="str">
            <v>Fresno</v>
          </cell>
          <cell r="D934">
            <v>7.0000000000000007E-2</v>
          </cell>
          <cell r="E934">
            <v>0.56000000000000005</v>
          </cell>
          <cell r="F934">
            <v>0.65</v>
          </cell>
          <cell r="G934">
            <v>0.81</v>
          </cell>
          <cell r="H934">
            <v>1.18</v>
          </cell>
          <cell r="I934">
            <v>2.42</v>
          </cell>
          <cell r="J934">
            <v>2.66</v>
          </cell>
          <cell r="K934">
            <v>2.29</v>
          </cell>
          <cell r="L934">
            <v>2.0499999999999998</v>
          </cell>
          <cell r="M934">
            <v>1.37</v>
          </cell>
          <cell r="N934">
            <v>1.05</v>
          </cell>
          <cell r="O934">
            <v>0.65</v>
          </cell>
        </row>
        <row r="935">
          <cell r="A935" t="str">
            <v>SUNRIS_2_PL1X3</v>
          </cell>
          <cell r="B935" t="str">
            <v>Sunrise Power Project AGGREGATE II</v>
          </cell>
          <cell r="C935" t="str">
            <v>CAISO System</v>
          </cell>
          <cell r="D935">
            <v>586.02</v>
          </cell>
          <cell r="E935">
            <v>586.02</v>
          </cell>
          <cell r="F935">
            <v>586.02</v>
          </cell>
          <cell r="G935">
            <v>586.02</v>
          </cell>
          <cell r="H935">
            <v>586.02</v>
          </cell>
          <cell r="I935">
            <v>586.02</v>
          </cell>
          <cell r="J935">
            <v>586.02</v>
          </cell>
          <cell r="K935">
            <v>586.02</v>
          </cell>
          <cell r="L935">
            <v>586.02</v>
          </cell>
          <cell r="M935">
            <v>586.02</v>
          </cell>
          <cell r="N935">
            <v>586.02</v>
          </cell>
          <cell r="O935">
            <v>586.02</v>
          </cell>
        </row>
        <row r="936">
          <cell r="A936" t="str">
            <v>SUNSET_2_UNITS</v>
          </cell>
          <cell r="B936" t="str">
            <v>MIDWAY SUNSET COGENERATION PLANT</v>
          </cell>
          <cell r="C936" t="str">
            <v>CAISO System</v>
          </cell>
          <cell r="D936">
            <v>248</v>
          </cell>
          <cell r="E936">
            <v>248</v>
          </cell>
          <cell r="F936">
            <v>248</v>
          </cell>
          <cell r="G936">
            <v>245</v>
          </cell>
          <cell r="H936">
            <v>240</v>
          </cell>
          <cell r="I936">
            <v>234</v>
          </cell>
          <cell r="J936">
            <v>229</v>
          </cell>
          <cell r="K936">
            <v>229</v>
          </cell>
          <cell r="L936">
            <v>231</v>
          </cell>
          <cell r="M936">
            <v>243</v>
          </cell>
          <cell r="N936">
            <v>246</v>
          </cell>
          <cell r="O936">
            <v>248</v>
          </cell>
        </row>
        <row r="937">
          <cell r="A937" t="str">
            <v>SUNSHN_2_LNDFL</v>
          </cell>
          <cell r="B937" t="str">
            <v>Sunshine Gas Producers</v>
          </cell>
          <cell r="C937" t="str">
            <v>Big Creek-Ventura</v>
          </cell>
          <cell r="D937">
            <v>18.100000000000001</v>
          </cell>
          <cell r="E937">
            <v>17.52</v>
          </cell>
          <cell r="F937">
            <v>17.850000000000001</v>
          </cell>
          <cell r="G937">
            <v>16.8</v>
          </cell>
          <cell r="H937">
            <v>17.649999999999999</v>
          </cell>
          <cell r="I937">
            <v>17.53</v>
          </cell>
          <cell r="J937">
            <v>16.940000000000001</v>
          </cell>
          <cell r="K937">
            <v>16.440000000000001</v>
          </cell>
          <cell r="L937">
            <v>16.72</v>
          </cell>
          <cell r="M937">
            <v>16.329999999999998</v>
          </cell>
          <cell r="N937">
            <v>17.260000000000002</v>
          </cell>
          <cell r="O937">
            <v>16.010000000000002</v>
          </cell>
        </row>
        <row r="938">
          <cell r="A938" t="str">
            <v>SUNSLR_1_SSVSR1</v>
          </cell>
          <cell r="B938" t="str">
            <v>Sunshine Valley Solar 1</v>
          </cell>
          <cell r="C938" t="str">
            <v>CAISO System</v>
          </cell>
          <cell r="D938">
            <v>0.4</v>
          </cell>
          <cell r="E938">
            <v>3</v>
          </cell>
          <cell r="F938">
            <v>3.5</v>
          </cell>
          <cell r="G938">
            <v>4.4000000000000004</v>
          </cell>
          <cell r="H938">
            <v>6.4</v>
          </cell>
          <cell r="I938">
            <v>13.1</v>
          </cell>
          <cell r="J938">
            <v>14.4</v>
          </cell>
          <cell r="K938">
            <v>12.4</v>
          </cell>
          <cell r="L938">
            <v>11.1</v>
          </cell>
          <cell r="M938">
            <v>7.4</v>
          </cell>
          <cell r="N938">
            <v>5.7</v>
          </cell>
          <cell r="O938">
            <v>3.5</v>
          </cell>
        </row>
        <row r="939">
          <cell r="A939" t="str">
            <v>SUNSPT_2_WNASR1</v>
          </cell>
          <cell r="B939" t="str">
            <v>Windhub Solar A</v>
          </cell>
          <cell r="C939" t="str">
            <v>CAISO System</v>
          </cell>
          <cell r="D939">
            <v>0.08</v>
          </cell>
          <cell r="E939">
            <v>0.6</v>
          </cell>
          <cell r="F939">
            <v>0.7</v>
          </cell>
          <cell r="G939">
            <v>0.88</v>
          </cell>
          <cell r="H939">
            <v>1.28</v>
          </cell>
          <cell r="I939">
            <v>2.62</v>
          </cell>
          <cell r="J939">
            <v>2.88</v>
          </cell>
          <cell r="K939">
            <v>2.48</v>
          </cell>
          <cell r="L939">
            <v>2.2200000000000002</v>
          </cell>
          <cell r="M939">
            <v>1.48</v>
          </cell>
          <cell r="N939">
            <v>1.1399999999999999</v>
          </cell>
          <cell r="O939">
            <v>0.7</v>
          </cell>
        </row>
        <row r="940">
          <cell r="A940" t="str">
            <v>SUNST2_5_SS2SR1</v>
          </cell>
          <cell r="B940" t="str">
            <v>Sun Streams Solar 2</v>
          </cell>
          <cell r="C940" t="str">
            <v>CAISO System</v>
          </cell>
          <cell r="D940">
            <v>0.6</v>
          </cell>
          <cell r="E940">
            <v>4.5</v>
          </cell>
          <cell r="F940">
            <v>5.25</v>
          </cell>
          <cell r="G940">
            <v>6.6</v>
          </cell>
          <cell r="H940">
            <v>9.6</v>
          </cell>
          <cell r="I940">
            <v>19.649999999999999</v>
          </cell>
          <cell r="J940">
            <v>21.6</v>
          </cell>
          <cell r="K940">
            <v>18.600000000000001</v>
          </cell>
          <cell r="L940">
            <v>16.649999999999999</v>
          </cell>
          <cell r="M940">
            <v>11.1</v>
          </cell>
          <cell r="N940">
            <v>8.5500000000000007</v>
          </cell>
          <cell r="O940">
            <v>5.25</v>
          </cell>
        </row>
        <row r="941">
          <cell r="A941" t="str">
            <v>SYCAMR_2_UNIT 1</v>
          </cell>
          <cell r="B941" t="str">
            <v>Sycamore Cogeneration Unit 1</v>
          </cell>
          <cell r="C941" t="str">
            <v>Big Creek-Ventura</v>
          </cell>
          <cell r="D941">
            <v>74</v>
          </cell>
          <cell r="E941">
            <v>74</v>
          </cell>
          <cell r="F941">
            <v>74</v>
          </cell>
          <cell r="G941">
            <v>74</v>
          </cell>
          <cell r="H941">
            <v>74</v>
          </cell>
          <cell r="I941">
            <v>74</v>
          </cell>
          <cell r="J941">
            <v>74</v>
          </cell>
          <cell r="K941">
            <v>74</v>
          </cell>
          <cell r="L941">
            <v>74</v>
          </cell>
          <cell r="M941">
            <v>74</v>
          </cell>
          <cell r="N941">
            <v>74</v>
          </cell>
          <cell r="O941">
            <v>74</v>
          </cell>
        </row>
        <row r="942">
          <cell r="A942" t="str">
            <v>SYCAMR_2_UNIT 2</v>
          </cell>
          <cell r="B942" t="str">
            <v>Sycamore Cogeneration Unit 2</v>
          </cell>
          <cell r="C942" t="str">
            <v>Big Creek-Ventura</v>
          </cell>
          <cell r="D942">
            <v>74</v>
          </cell>
          <cell r="E942">
            <v>74</v>
          </cell>
          <cell r="F942">
            <v>74</v>
          </cell>
          <cell r="G942">
            <v>74</v>
          </cell>
          <cell r="H942">
            <v>74</v>
          </cell>
          <cell r="I942">
            <v>73.67</v>
          </cell>
          <cell r="J942">
            <v>73.33</v>
          </cell>
          <cell r="K942">
            <v>73.33</v>
          </cell>
          <cell r="L942">
            <v>73.67</v>
          </cell>
          <cell r="M942">
            <v>74</v>
          </cell>
          <cell r="N942">
            <v>74</v>
          </cell>
          <cell r="O942">
            <v>74</v>
          </cell>
        </row>
        <row r="943">
          <cell r="A943" t="str">
            <v>SYCAMR_2_UNIT 3</v>
          </cell>
          <cell r="B943" t="str">
            <v>Sycamore Cogeneration Unit 3</v>
          </cell>
          <cell r="C943" t="str">
            <v>Big Creek-Ventura</v>
          </cell>
          <cell r="D943">
            <v>73</v>
          </cell>
          <cell r="E943">
            <v>73</v>
          </cell>
          <cell r="F943">
            <v>73</v>
          </cell>
          <cell r="G943">
            <v>73</v>
          </cell>
          <cell r="H943">
            <v>73</v>
          </cell>
          <cell r="I943">
            <v>73</v>
          </cell>
          <cell r="J943">
            <v>73</v>
          </cell>
          <cell r="K943">
            <v>73</v>
          </cell>
          <cell r="L943">
            <v>73</v>
          </cell>
          <cell r="M943">
            <v>73</v>
          </cell>
          <cell r="N943">
            <v>73</v>
          </cell>
          <cell r="O943">
            <v>73</v>
          </cell>
        </row>
        <row r="944">
          <cell r="A944" t="str">
            <v>SYCAMR_2_UNIT 4</v>
          </cell>
          <cell r="B944" t="str">
            <v>Sycamore Cogeneration Unit 4</v>
          </cell>
          <cell r="C944" t="str">
            <v>Big Creek-Ventura</v>
          </cell>
          <cell r="D944">
            <v>73</v>
          </cell>
          <cell r="E944">
            <v>73</v>
          </cell>
          <cell r="F944">
            <v>73</v>
          </cell>
          <cell r="G944">
            <v>73</v>
          </cell>
          <cell r="H944">
            <v>73</v>
          </cell>
          <cell r="I944">
            <v>73</v>
          </cell>
          <cell r="J944">
            <v>73</v>
          </cell>
          <cell r="K944">
            <v>73</v>
          </cell>
          <cell r="L944">
            <v>73</v>
          </cell>
          <cell r="M944">
            <v>73</v>
          </cell>
          <cell r="N944">
            <v>73</v>
          </cell>
          <cell r="O944">
            <v>73</v>
          </cell>
        </row>
        <row r="945">
          <cell r="A945" t="str">
            <v>TANHIL_6_SOLART</v>
          </cell>
          <cell r="B945" t="str">
            <v>Berry Cogen 18</v>
          </cell>
          <cell r="C945" t="str">
            <v>CAISO System</v>
          </cell>
          <cell r="D945">
            <v>11.52</v>
          </cell>
          <cell r="E945">
            <v>11.84</v>
          </cell>
          <cell r="F945">
            <v>11.48</v>
          </cell>
          <cell r="G945">
            <v>10.039999999999999</v>
          </cell>
          <cell r="H945">
            <v>11.68</v>
          </cell>
          <cell r="I945">
            <v>11.01</v>
          </cell>
          <cell r="J945">
            <v>11.07</v>
          </cell>
          <cell r="K945">
            <v>10.82</v>
          </cell>
          <cell r="L945">
            <v>11.09</v>
          </cell>
          <cell r="M945">
            <v>9.36</v>
          </cell>
          <cell r="N945">
            <v>8.91</v>
          </cell>
          <cell r="O945">
            <v>11.87</v>
          </cell>
        </row>
        <row r="946">
          <cell r="A946" t="str">
            <v>TBLMTN_6_QF</v>
          </cell>
          <cell r="B946" t="str">
            <v>SMALL QF AGGREGATION - PARADISE</v>
          </cell>
          <cell r="C946" t="str">
            <v>CAISO System</v>
          </cell>
          <cell r="D946">
            <v>0.21</v>
          </cell>
          <cell r="E946">
            <v>0.32</v>
          </cell>
          <cell r="F946">
            <v>0.3</v>
          </cell>
          <cell r="G946">
            <v>0.38</v>
          </cell>
          <cell r="H946">
            <v>0.26</v>
          </cell>
          <cell r="I946">
            <v>0.21</v>
          </cell>
          <cell r="J946">
            <v>0.22</v>
          </cell>
          <cell r="K946">
            <v>0.21</v>
          </cell>
          <cell r="L946">
            <v>0.2</v>
          </cell>
          <cell r="M946">
            <v>0.15</v>
          </cell>
          <cell r="N946">
            <v>0.18</v>
          </cell>
          <cell r="O946">
            <v>0.19</v>
          </cell>
        </row>
        <row r="947">
          <cell r="A947" t="str">
            <v>TEHAPI_2_PW1WD1</v>
          </cell>
          <cell r="B947" t="str">
            <v>Point Wind 1</v>
          </cell>
          <cell r="C947" t="str">
            <v>CAISO System</v>
          </cell>
          <cell r="D947">
            <v>8.3914832168495401</v>
          </cell>
          <cell r="E947">
            <v>8.9249236346301064</v>
          </cell>
          <cell r="F947">
            <v>7.8419463046996132</v>
          </cell>
          <cell r="G947">
            <v>7.513241469132649</v>
          </cell>
          <cell r="H947">
            <v>7.9891378239407578</v>
          </cell>
          <cell r="I947">
            <v>7.3229889339567178</v>
          </cell>
          <cell r="J947">
            <v>6.8036651208456425</v>
          </cell>
          <cell r="K947">
            <v>5.1697156926725816</v>
          </cell>
          <cell r="L947">
            <v>5.3404625500529912</v>
          </cell>
          <cell r="M947">
            <v>4.9542877016613653</v>
          </cell>
          <cell r="N947">
            <v>6.676810694537898</v>
          </cell>
          <cell r="O947">
            <v>8.0878391297605994</v>
          </cell>
        </row>
        <row r="948">
          <cell r="A948" t="str">
            <v>TEHAPI_2_PW2WD2</v>
          </cell>
          <cell r="B948" t="str">
            <v>Point Wind 2</v>
          </cell>
          <cell r="C948" t="str">
            <v>CAISO System</v>
          </cell>
          <cell r="D948">
            <v>2.5444800657534929</v>
          </cell>
          <cell r="E948">
            <v>2.7062307925599818</v>
          </cell>
          <cell r="F948">
            <v>2.3778485320630538</v>
          </cell>
          <cell r="G948">
            <v>2.2781780828702916</v>
          </cell>
          <cell r="H948">
            <v>2.4224801992997875</v>
          </cell>
          <cell r="I948">
            <v>2.2204893798478995</v>
          </cell>
          <cell r="J948">
            <v>2.0630191143435934</v>
          </cell>
          <cell r="K948">
            <v>1.5675701405450657</v>
          </cell>
          <cell r="L948">
            <v>1.6193442981841033</v>
          </cell>
          <cell r="M948">
            <v>1.5022476922283357</v>
          </cell>
          <cell r="N948">
            <v>2.0245540956274106</v>
          </cell>
          <cell r="O948">
            <v>2.4524085800916535</v>
          </cell>
        </row>
        <row r="949">
          <cell r="A949" t="str">
            <v>TEHAPI_2_WIND1</v>
          </cell>
          <cell r="B949" t="str">
            <v>Wind Wall Monolith 1</v>
          </cell>
          <cell r="C949" t="str">
            <v>CAISO System</v>
          </cell>
          <cell r="D949">
            <v>3.507495090639364</v>
          </cell>
          <cell r="E949">
            <v>3.7304639744663639</v>
          </cell>
          <cell r="F949">
            <v>3.2777981501008071</v>
          </cell>
          <cell r="G949">
            <v>3.1404052045121729</v>
          </cell>
          <cell r="H949">
            <v>3.3393216636181102</v>
          </cell>
          <cell r="I949">
            <v>3.0608829298597779</v>
          </cell>
          <cell r="J949">
            <v>2.8438145430361343</v>
          </cell>
          <cell r="K949">
            <v>2.160851895126358</v>
          </cell>
          <cell r="L949">
            <v>2.232221133260726</v>
          </cell>
          <cell r="M949">
            <v>2.0708067146341991</v>
          </cell>
          <cell r="N949">
            <v>2.7907915832086183</v>
          </cell>
          <cell r="O949">
            <v>3.3805771051957865</v>
          </cell>
        </row>
        <row r="950">
          <cell r="A950" t="str">
            <v>TEHAPI_2_WIND2</v>
          </cell>
          <cell r="B950" t="str">
            <v>Wind Wall Monolith 2</v>
          </cell>
          <cell r="C950" t="str">
            <v>CAISO System</v>
          </cell>
          <cell r="D950">
            <v>4.1807221080366421</v>
          </cell>
          <cell r="E950">
            <v>4.4464875383311924</v>
          </cell>
          <cell r="F950">
            <v>3.9069372408758234</v>
          </cell>
          <cell r="G950">
            <v>3.743173155604937</v>
          </cell>
          <cell r="H950">
            <v>3.9802695496828453</v>
          </cell>
          <cell r="I950">
            <v>3.6483874116112012</v>
          </cell>
          <cell r="J950">
            <v>3.389655017039543</v>
          </cell>
          <cell r="K950">
            <v>2.5756048281455732</v>
          </cell>
          <cell r="L950">
            <v>2.6606726454886029</v>
          </cell>
          <cell r="M950">
            <v>2.4682764165362792</v>
          </cell>
          <cell r="N950">
            <v>3.3264548543433707</v>
          </cell>
          <cell r="O950">
            <v>4.0294435420117027</v>
          </cell>
        </row>
        <row r="951">
          <cell r="A951" t="str">
            <v>TENGEN_2_PL1X2</v>
          </cell>
          <cell r="B951" t="str">
            <v>Berry Cogen 42</v>
          </cell>
          <cell r="C951" t="str">
            <v>Big Creek-Ventura</v>
          </cell>
          <cell r="D951">
            <v>36.33</v>
          </cell>
          <cell r="E951">
            <v>33.799999999999997</v>
          </cell>
          <cell r="F951">
            <v>29.71</v>
          </cell>
          <cell r="G951">
            <v>21.79</v>
          </cell>
          <cell r="H951">
            <v>21.24</v>
          </cell>
          <cell r="I951">
            <v>37.31</v>
          </cell>
          <cell r="J951">
            <v>36.1</v>
          </cell>
          <cell r="K951">
            <v>34.18</v>
          </cell>
          <cell r="L951">
            <v>33.68</v>
          </cell>
          <cell r="M951">
            <v>24.97</v>
          </cell>
          <cell r="N951">
            <v>30.48</v>
          </cell>
          <cell r="O951">
            <v>24.81</v>
          </cell>
        </row>
        <row r="952">
          <cell r="A952" t="str">
            <v>TERMEX_2_PL1X3</v>
          </cell>
          <cell r="B952" t="str">
            <v>TDM</v>
          </cell>
          <cell r="C952" t="str">
            <v>San Diego-IV</v>
          </cell>
          <cell r="D952">
            <v>605</v>
          </cell>
          <cell r="E952">
            <v>605</v>
          </cell>
          <cell r="F952">
            <v>605</v>
          </cell>
          <cell r="G952">
            <v>605</v>
          </cell>
          <cell r="H952">
            <v>601</v>
          </cell>
          <cell r="I952">
            <v>593</v>
          </cell>
          <cell r="J952">
            <v>591</v>
          </cell>
          <cell r="K952">
            <v>593</v>
          </cell>
          <cell r="L952">
            <v>596</v>
          </cell>
          <cell r="M952">
            <v>605</v>
          </cell>
          <cell r="N952">
            <v>605</v>
          </cell>
          <cell r="O952">
            <v>605</v>
          </cell>
        </row>
        <row r="953">
          <cell r="A953" t="str">
            <v>TESLA_1_QF</v>
          </cell>
          <cell r="B953" t="str">
            <v>SMALL QF AGGREGATION - STOCKTON</v>
          </cell>
          <cell r="C953" t="str">
            <v>CAISO System</v>
          </cell>
          <cell r="D953">
            <v>0.06</v>
          </cell>
          <cell r="E953">
            <v>0.15</v>
          </cell>
          <cell r="F953">
            <v>0.19</v>
          </cell>
          <cell r="G953">
            <v>0.16</v>
          </cell>
          <cell r="H953">
            <v>0.22</v>
          </cell>
          <cell r="I953">
            <v>0.35</v>
          </cell>
          <cell r="J953">
            <v>0.34</v>
          </cell>
          <cell r="K953">
            <v>0.35</v>
          </cell>
          <cell r="L953">
            <v>0.3</v>
          </cell>
          <cell r="M953">
            <v>0.11</v>
          </cell>
          <cell r="N953">
            <v>0.05</v>
          </cell>
          <cell r="O953">
            <v>0.04</v>
          </cell>
        </row>
        <row r="954">
          <cell r="A954" t="str">
            <v>TIDWTR_2_UNITS</v>
          </cell>
          <cell r="B954" t="str">
            <v>MARTINEZ COGEN LIMITED PARTNERSHIP</v>
          </cell>
          <cell r="C954" t="str">
            <v>Bay Area</v>
          </cell>
          <cell r="D954">
            <v>23.95</v>
          </cell>
          <cell r="E954">
            <v>26.89</v>
          </cell>
          <cell r="F954">
            <v>22.49</v>
          </cell>
          <cell r="G954">
            <v>25.94</v>
          </cell>
          <cell r="H954">
            <v>38.840000000000003</v>
          </cell>
          <cell r="I954">
            <v>42.92</v>
          </cell>
          <cell r="J954">
            <v>43.59</v>
          </cell>
          <cell r="K954">
            <v>54.77</v>
          </cell>
          <cell r="L954">
            <v>62.6</v>
          </cell>
          <cell r="M954">
            <v>59.22</v>
          </cell>
          <cell r="N954">
            <v>33.119999999999997</v>
          </cell>
          <cell r="O954">
            <v>31.26</v>
          </cell>
        </row>
        <row r="955">
          <cell r="A955" t="str">
            <v>TIFFNY_1_DILLON</v>
          </cell>
          <cell r="B955" t="str">
            <v>TIFFNY_1_DILLON</v>
          </cell>
          <cell r="C955" t="str">
            <v>LA Basin</v>
          </cell>
          <cell r="D955">
            <v>7.9515002054796655</v>
          </cell>
          <cell r="E955">
            <v>8.4569712267499426</v>
          </cell>
          <cell r="F955">
            <v>7.4307766626970428</v>
          </cell>
          <cell r="G955">
            <v>7.119306508969661</v>
          </cell>
          <cell r="H955">
            <v>7.5702506228118356</v>
          </cell>
          <cell r="I955">
            <v>6.9390293120246849</v>
          </cell>
          <cell r="J955">
            <v>6.4469347323237294</v>
          </cell>
          <cell r="K955">
            <v>4.8986566892033299</v>
          </cell>
          <cell r="L955">
            <v>5.060450931825323</v>
          </cell>
          <cell r="M955">
            <v>4.6945240382135491</v>
          </cell>
          <cell r="N955">
            <v>6.3267315488356584</v>
          </cell>
          <cell r="O955">
            <v>7.6637768127864172</v>
          </cell>
        </row>
        <row r="956">
          <cell r="A956" t="str">
            <v>TIGRCK_7_UNITS</v>
          </cell>
          <cell r="B956" t="str">
            <v>TIGER CREEK HYDRO AGGREGATE</v>
          </cell>
          <cell r="C956" t="str">
            <v>CAISO System</v>
          </cell>
          <cell r="D956">
            <v>25.6</v>
          </cell>
          <cell r="E956">
            <v>14.46</v>
          </cell>
          <cell r="F956">
            <v>8</v>
          </cell>
          <cell r="G956">
            <v>0</v>
          </cell>
          <cell r="H956">
            <v>16</v>
          </cell>
          <cell r="I956">
            <v>36</v>
          </cell>
          <cell r="J956">
            <v>32.44</v>
          </cell>
          <cell r="K956">
            <v>40.4</v>
          </cell>
          <cell r="L956">
            <v>36.299999999999997</v>
          </cell>
          <cell r="M956">
            <v>30.77</v>
          </cell>
          <cell r="N956">
            <v>29.62</v>
          </cell>
          <cell r="O956">
            <v>30.16</v>
          </cell>
        </row>
        <row r="957">
          <cell r="A957" t="str">
            <v>TKOPWR_6_HYDRO</v>
          </cell>
          <cell r="B957" t="str">
            <v>Bear Creek Hydroelectric Project</v>
          </cell>
          <cell r="C957" t="str">
            <v>CAISO System</v>
          </cell>
          <cell r="D957">
            <v>0.48</v>
          </cell>
          <cell r="E957">
            <v>0.82</v>
          </cell>
          <cell r="F957">
            <v>0.88</v>
          </cell>
          <cell r="G957">
            <v>0.52</v>
          </cell>
          <cell r="H957">
            <v>0.25</v>
          </cell>
          <cell r="I957">
            <v>0.06</v>
          </cell>
          <cell r="J957">
            <v>0</v>
          </cell>
          <cell r="K957">
            <v>0</v>
          </cell>
          <cell r="L957">
            <v>0</v>
          </cell>
          <cell r="M957">
            <v>0.04</v>
          </cell>
          <cell r="N957">
            <v>0.04</v>
          </cell>
          <cell r="O957">
            <v>0.01</v>
          </cell>
        </row>
        <row r="958">
          <cell r="A958" t="str">
            <v>TMPLTN_2_SOLAR</v>
          </cell>
          <cell r="B958" t="str">
            <v>Vintner Solar</v>
          </cell>
          <cell r="C958" t="str">
            <v>CAISO System</v>
          </cell>
          <cell r="D958">
            <v>0.01</v>
          </cell>
          <cell r="E958">
            <v>0.05</v>
          </cell>
          <cell r="F958">
            <v>0.05</v>
          </cell>
          <cell r="G958">
            <v>7.0000000000000007E-2</v>
          </cell>
          <cell r="H958">
            <v>0.1</v>
          </cell>
          <cell r="I958">
            <v>0.2</v>
          </cell>
          <cell r="J958">
            <v>0.22</v>
          </cell>
          <cell r="K958">
            <v>0.19</v>
          </cell>
          <cell r="L958">
            <v>0.17</v>
          </cell>
          <cell r="M958">
            <v>0.11</v>
          </cell>
          <cell r="N958">
            <v>0.09</v>
          </cell>
          <cell r="O958">
            <v>0.05</v>
          </cell>
        </row>
        <row r="959">
          <cell r="A959" t="str">
            <v>TOADTW_6_UNIT</v>
          </cell>
          <cell r="B959" t="str">
            <v>TOAD TOWN</v>
          </cell>
          <cell r="C959" t="str">
            <v>CAISO System</v>
          </cell>
          <cell r="D959">
            <v>0.4</v>
          </cell>
          <cell r="E959">
            <v>0.47</v>
          </cell>
          <cell r="F959">
            <v>0.31</v>
          </cell>
          <cell r="G959">
            <v>0.16</v>
          </cell>
          <cell r="H959">
            <v>0.55000000000000004</v>
          </cell>
          <cell r="I959">
            <v>0.36</v>
          </cell>
          <cell r="J959">
            <v>0.44</v>
          </cell>
          <cell r="K959">
            <v>0.24</v>
          </cell>
          <cell r="L959">
            <v>0.1</v>
          </cell>
          <cell r="M959">
            <v>7.0000000000000007E-2</v>
          </cell>
          <cell r="N959">
            <v>0.12</v>
          </cell>
          <cell r="O959">
            <v>0.14000000000000001</v>
          </cell>
        </row>
        <row r="960">
          <cell r="A960" t="str">
            <v>TOPAZ_2_SOLAR</v>
          </cell>
          <cell r="B960" t="str">
            <v>Topaz Solar Farms</v>
          </cell>
          <cell r="C960" t="str">
            <v>CAISO System</v>
          </cell>
          <cell r="D960">
            <v>2.2000000000000002</v>
          </cell>
          <cell r="E960">
            <v>16.5</v>
          </cell>
          <cell r="F960">
            <v>19.25</v>
          </cell>
          <cell r="G960">
            <v>24.2</v>
          </cell>
          <cell r="H960">
            <v>35.200000000000003</v>
          </cell>
          <cell r="I960">
            <v>72.05</v>
          </cell>
          <cell r="J960">
            <v>79.2</v>
          </cell>
          <cell r="K960">
            <v>68.2</v>
          </cell>
          <cell r="L960">
            <v>61.05</v>
          </cell>
          <cell r="M960">
            <v>40.700000000000003</v>
          </cell>
          <cell r="N960">
            <v>31.35</v>
          </cell>
          <cell r="O960">
            <v>19.25</v>
          </cell>
        </row>
        <row r="961">
          <cell r="A961" t="str">
            <v>TORTLA_1_SOLAR</v>
          </cell>
          <cell r="B961" t="str">
            <v>Longboat Solar</v>
          </cell>
          <cell r="C961" t="str">
            <v>CAISO System</v>
          </cell>
          <cell r="D961">
            <v>0.08</v>
          </cell>
          <cell r="E961">
            <v>0.6</v>
          </cell>
          <cell r="F961">
            <v>0.7</v>
          </cell>
          <cell r="G961">
            <v>0.88</v>
          </cell>
          <cell r="H961">
            <v>1.28</v>
          </cell>
          <cell r="I961">
            <v>2.62</v>
          </cell>
          <cell r="J961">
            <v>2.88</v>
          </cell>
          <cell r="K961">
            <v>2.48</v>
          </cell>
          <cell r="L961">
            <v>2.2200000000000002</v>
          </cell>
          <cell r="M961">
            <v>1.48</v>
          </cell>
          <cell r="N961">
            <v>1.1399999999999999</v>
          </cell>
          <cell r="O961">
            <v>0.7</v>
          </cell>
        </row>
        <row r="962">
          <cell r="A962" t="str">
            <v>TRNQL8_2_AMASR1</v>
          </cell>
          <cell r="B962" t="str">
            <v>Tranquillity 8 Amarillo</v>
          </cell>
          <cell r="C962" t="str">
            <v>Fresno</v>
          </cell>
          <cell r="D962">
            <v>0.08</v>
          </cell>
          <cell r="E962">
            <v>0.6</v>
          </cell>
          <cell r="F962">
            <v>0.7</v>
          </cell>
          <cell r="G962">
            <v>0.88</v>
          </cell>
          <cell r="H962">
            <v>1.28</v>
          </cell>
          <cell r="I962">
            <v>2.62</v>
          </cell>
          <cell r="J962">
            <v>2.88</v>
          </cell>
          <cell r="K962">
            <v>2.48</v>
          </cell>
          <cell r="L962">
            <v>2.2200000000000002</v>
          </cell>
          <cell r="M962">
            <v>1.48</v>
          </cell>
          <cell r="N962">
            <v>1.1399999999999999</v>
          </cell>
          <cell r="O962">
            <v>0.7</v>
          </cell>
        </row>
        <row r="963">
          <cell r="A963" t="str">
            <v>TRNQL8_2_AZUSR1</v>
          </cell>
          <cell r="B963" t="str">
            <v>Tranquillity 8 Azul</v>
          </cell>
          <cell r="C963" t="str">
            <v>Fresno</v>
          </cell>
          <cell r="D963">
            <v>0.08</v>
          </cell>
          <cell r="E963">
            <v>0.6</v>
          </cell>
          <cell r="F963">
            <v>0.7</v>
          </cell>
          <cell r="G963">
            <v>0.88</v>
          </cell>
          <cell r="H963">
            <v>1.28</v>
          </cell>
          <cell r="I963">
            <v>2.62</v>
          </cell>
          <cell r="J963">
            <v>2.88</v>
          </cell>
          <cell r="K963">
            <v>2.48</v>
          </cell>
          <cell r="L963">
            <v>2.2200000000000002</v>
          </cell>
          <cell r="M963">
            <v>1.48</v>
          </cell>
          <cell r="N963">
            <v>1.1399999999999999</v>
          </cell>
          <cell r="O963">
            <v>0.7</v>
          </cell>
        </row>
        <row r="964">
          <cell r="A964" t="str">
            <v>TRNQL8_2_ROJSR1</v>
          </cell>
          <cell r="B964" t="str">
            <v>Tranquillity 8 Rojo</v>
          </cell>
          <cell r="C964" t="str">
            <v>Fresno</v>
          </cell>
          <cell r="D964">
            <v>0.4</v>
          </cell>
          <cell r="E964">
            <v>3</v>
          </cell>
          <cell r="F964">
            <v>3.5</v>
          </cell>
          <cell r="G964">
            <v>4.4000000000000004</v>
          </cell>
          <cell r="H964">
            <v>6.4</v>
          </cell>
          <cell r="I964">
            <v>13.1</v>
          </cell>
          <cell r="J964">
            <v>14.4</v>
          </cell>
          <cell r="K964">
            <v>12.4</v>
          </cell>
          <cell r="L964">
            <v>11.1</v>
          </cell>
          <cell r="M964">
            <v>7.4</v>
          </cell>
          <cell r="N964">
            <v>5.7</v>
          </cell>
          <cell r="O964">
            <v>3.5</v>
          </cell>
        </row>
        <row r="965">
          <cell r="A965" t="str">
            <v>TRNQL8_2_VERSR1</v>
          </cell>
          <cell r="B965" t="str">
            <v>Tranquillity 8 Verde</v>
          </cell>
          <cell r="C965" t="str">
            <v>Fresno</v>
          </cell>
          <cell r="D965">
            <v>0.24</v>
          </cell>
          <cell r="E965">
            <v>1.8</v>
          </cell>
          <cell r="F965">
            <v>2.1</v>
          </cell>
          <cell r="G965">
            <v>2.64</v>
          </cell>
          <cell r="H965">
            <v>3.84</v>
          </cell>
          <cell r="I965">
            <v>7.86</v>
          </cell>
          <cell r="J965">
            <v>8.64</v>
          </cell>
          <cell r="K965">
            <v>7.44</v>
          </cell>
          <cell r="L965">
            <v>6.66</v>
          </cell>
          <cell r="M965">
            <v>4.4400000000000004</v>
          </cell>
          <cell r="N965">
            <v>3.42</v>
          </cell>
          <cell r="O965">
            <v>2.1</v>
          </cell>
        </row>
        <row r="966">
          <cell r="A966" t="str">
            <v>TRNQLT_2_RETBT1</v>
          </cell>
          <cell r="B966" t="str">
            <v>RE Tranquillity BESS</v>
          </cell>
          <cell r="C966" t="str">
            <v>Fresno</v>
          </cell>
          <cell r="D966">
            <v>72</v>
          </cell>
          <cell r="E966">
            <v>72</v>
          </cell>
          <cell r="F966">
            <v>72</v>
          </cell>
          <cell r="G966">
            <v>72</v>
          </cell>
          <cell r="H966">
            <v>72</v>
          </cell>
          <cell r="I966">
            <v>72</v>
          </cell>
          <cell r="J966">
            <v>72</v>
          </cell>
          <cell r="K966">
            <v>72</v>
          </cell>
          <cell r="L966">
            <v>72</v>
          </cell>
          <cell r="M966">
            <v>72</v>
          </cell>
          <cell r="N966">
            <v>72</v>
          </cell>
          <cell r="O966">
            <v>72</v>
          </cell>
        </row>
        <row r="967">
          <cell r="A967" t="str">
            <v>TRNQLT_2_SOLAR</v>
          </cell>
          <cell r="B967" t="str">
            <v>Tranquillity</v>
          </cell>
          <cell r="C967" t="str">
            <v>Fresno</v>
          </cell>
          <cell r="D967">
            <v>0.45</v>
          </cell>
          <cell r="E967">
            <v>4.21</v>
          </cell>
          <cell r="F967">
            <v>5.12</v>
          </cell>
          <cell r="G967">
            <v>7</v>
          </cell>
          <cell r="H967">
            <v>10.26</v>
          </cell>
          <cell r="I967">
            <v>22.36</v>
          </cell>
          <cell r="J967">
            <v>24.76</v>
          </cell>
          <cell r="K967">
            <v>20.73</v>
          </cell>
          <cell r="L967">
            <v>17.82</v>
          </cell>
          <cell r="M967">
            <v>10.7</v>
          </cell>
          <cell r="N967">
            <v>7.33</v>
          </cell>
          <cell r="O967">
            <v>3.38</v>
          </cell>
        </row>
        <row r="968">
          <cell r="A968" t="str">
            <v>TRNSWD_1_QF</v>
          </cell>
          <cell r="B968" t="str">
            <v>FPL Energy C Wind</v>
          </cell>
          <cell r="C968" t="str">
            <v>LA Basin</v>
          </cell>
          <cell r="D968">
            <v>6.88599917794539</v>
          </cell>
          <cell r="E968">
            <v>7.32373708236545</v>
          </cell>
          <cell r="F968">
            <v>6.4350525898956397</v>
          </cell>
          <cell r="G968">
            <v>6.1653194367677262</v>
          </cell>
          <cell r="H968">
            <v>6.5558370393550502</v>
          </cell>
          <cell r="I968">
            <v>6.0091993842133773</v>
          </cell>
          <cell r="J968">
            <v>5.58304547819235</v>
          </cell>
          <cell r="K968">
            <v>4.2422366928500841</v>
          </cell>
          <cell r="L968">
            <v>4.3823505069607291</v>
          </cell>
          <cell r="M968">
            <v>4.0654578170929332</v>
          </cell>
          <cell r="N968">
            <v>5.4789495212916801</v>
          </cell>
          <cell r="O968">
            <v>6.6368307198730365</v>
          </cell>
        </row>
        <row r="969">
          <cell r="A969" t="str">
            <v>TULARE_2_TULBM1</v>
          </cell>
          <cell r="B969" t="str">
            <v>Tulare BioMAT Fuel Cell</v>
          </cell>
          <cell r="C969" t="str">
            <v>Big Creek-Ventura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</row>
        <row r="970">
          <cell r="A970" t="str">
            <v>TULEWD_1_TULWD1</v>
          </cell>
          <cell r="B970" t="str">
            <v>Tule Wind</v>
          </cell>
          <cell r="C970" t="str">
            <v>San Diego-IV</v>
          </cell>
          <cell r="D970">
            <v>23.059350595891029</v>
          </cell>
          <cell r="E970">
            <v>24.525216557574833</v>
          </cell>
          <cell r="F970">
            <v>21.549252321821424</v>
          </cell>
          <cell r="G970">
            <v>20.645988876012016</v>
          </cell>
          <cell r="H970">
            <v>21.953726806154325</v>
          </cell>
          <cell r="I970">
            <v>20.123185004871587</v>
          </cell>
          <cell r="J970">
            <v>18.696110723738816</v>
          </cell>
          <cell r="K970">
            <v>14.206104398689657</v>
          </cell>
          <cell r="L970">
            <v>14.675307702293436</v>
          </cell>
          <cell r="M970">
            <v>13.614119710819292</v>
          </cell>
          <cell r="N970">
            <v>18.347521491623411</v>
          </cell>
          <cell r="O970">
            <v>22.224952757080608</v>
          </cell>
        </row>
        <row r="971">
          <cell r="A971" t="str">
            <v>TULLCK_7_UNITS</v>
          </cell>
          <cell r="B971" t="str">
            <v>Tullock Hydro</v>
          </cell>
          <cell r="C971" t="str">
            <v>Stockton</v>
          </cell>
          <cell r="D971">
            <v>4.09</v>
          </cell>
          <cell r="E971">
            <v>9.0299999999999994</v>
          </cell>
          <cell r="F971">
            <v>15.19</v>
          </cell>
          <cell r="G971">
            <v>19.61</v>
          </cell>
          <cell r="H971">
            <v>21.79</v>
          </cell>
          <cell r="I971">
            <v>24.04</v>
          </cell>
          <cell r="J971">
            <v>22.18</v>
          </cell>
          <cell r="K971">
            <v>19.14</v>
          </cell>
          <cell r="L971">
            <v>14.14</v>
          </cell>
          <cell r="M971">
            <v>9.7899999999999991</v>
          </cell>
          <cell r="N971">
            <v>2.93</v>
          </cell>
          <cell r="O971">
            <v>5.99</v>
          </cell>
        </row>
        <row r="972">
          <cell r="A972" t="str">
            <v>TUPMAN_1_BIOGAS</v>
          </cell>
          <cell r="B972" t="str">
            <v>ABEC Bidart-Stockale #1</v>
          </cell>
          <cell r="C972" t="str">
            <v>CAISO System</v>
          </cell>
          <cell r="D972">
            <v>0.32</v>
          </cell>
          <cell r="E972">
            <v>0.33</v>
          </cell>
          <cell r="F972">
            <v>0.33</v>
          </cell>
          <cell r="G972">
            <v>0.34</v>
          </cell>
          <cell r="H972">
            <v>0.36</v>
          </cell>
          <cell r="I972">
            <v>0.36</v>
          </cell>
          <cell r="J972">
            <v>0.34</v>
          </cell>
          <cell r="K972">
            <v>0.34</v>
          </cell>
          <cell r="L972">
            <v>0.35</v>
          </cell>
          <cell r="M972">
            <v>0.32</v>
          </cell>
          <cell r="N972">
            <v>0.3</v>
          </cell>
          <cell r="O972">
            <v>0.3</v>
          </cell>
        </row>
        <row r="973">
          <cell r="A973" t="str">
            <v>TVYVLY_6_KRSHY1</v>
          </cell>
          <cell r="B973" t="str">
            <v>Kings River Syphon</v>
          </cell>
          <cell r="C973" t="str">
            <v>Fresno</v>
          </cell>
          <cell r="D973">
            <v>0.81</v>
          </cell>
          <cell r="E973">
            <v>0.81</v>
          </cell>
          <cell r="F973">
            <v>0.28000000000000003</v>
          </cell>
          <cell r="G973">
            <v>0.28000000000000003</v>
          </cell>
          <cell r="H973">
            <v>0.28000000000000003</v>
          </cell>
          <cell r="I973">
            <v>0.81</v>
          </cell>
          <cell r="J973">
            <v>0.98</v>
          </cell>
          <cell r="K973">
            <v>1</v>
          </cell>
          <cell r="L973">
            <v>1.04</v>
          </cell>
          <cell r="M973">
            <v>1.04</v>
          </cell>
          <cell r="N973">
            <v>1.04</v>
          </cell>
          <cell r="O973">
            <v>1.04</v>
          </cell>
        </row>
        <row r="974">
          <cell r="A974" t="str">
            <v>TWISSL_6_SOLAR</v>
          </cell>
          <cell r="B974" t="str">
            <v>Nickel 1 ("NLH1")</v>
          </cell>
          <cell r="C974" t="str">
            <v>CAISO System</v>
          </cell>
          <cell r="D974">
            <v>0.01</v>
          </cell>
          <cell r="E974">
            <v>0.05</v>
          </cell>
          <cell r="F974">
            <v>0.05</v>
          </cell>
          <cell r="G974">
            <v>7.0000000000000007E-2</v>
          </cell>
          <cell r="H974">
            <v>0.1</v>
          </cell>
          <cell r="I974">
            <v>0.2</v>
          </cell>
          <cell r="J974">
            <v>0.22</v>
          </cell>
          <cell r="K974">
            <v>0.19</v>
          </cell>
          <cell r="L974">
            <v>0.17</v>
          </cell>
          <cell r="M974">
            <v>0.11</v>
          </cell>
          <cell r="N974">
            <v>0.09</v>
          </cell>
          <cell r="O974">
            <v>0.05</v>
          </cell>
        </row>
        <row r="975">
          <cell r="A975" t="str">
            <v>TWISSL_6_SOLAR1</v>
          </cell>
          <cell r="B975" t="str">
            <v>Coronal Lost Hills</v>
          </cell>
          <cell r="C975" t="str">
            <v>CAISO System</v>
          </cell>
          <cell r="D975">
            <v>0.08</v>
          </cell>
          <cell r="E975">
            <v>0.6</v>
          </cell>
          <cell r="F975">
            <v>0.7</v>
          </cell>
          <cell r="G975">
            <v>0.88</v>
          </cell>
          <cell r="H975">
            <v>1.28</v>
          </cell>
          <cell r="I975">
            <v>2.62</v>
          </cell>
          <cell r="J975">
            <v>2.88</v>
          </cell>
          <cell r="K975">
            <v>2.48</v>
          </cell>
          <cell r="L975">
            <v>2.2200000000000002</v>
          </cell>
          <cell r="M975">
            <v>1.48</v>
          </cell>
          <cell r="N975">
            <v>1.1399999999999999</v>
          </cell>
          <cell r="O975">
            <v>0.7</v>
          </cell>
        </row>
        <row r="976">
          <cell r="A976" t="str">
            <v>TX-ELK_6_ECKSR2</v>
          </cell>
          <cell r="B976" t="str">
            <v>Eagle Creek</v>
          </cell>
          <cell r="C976" t="str">
            <v>CAISO System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</row>
        <row r="977">
          <cell r="A977" t="str">
            <v>TX-ELK_6_SOLAR1</v>
          </cell>
          <cell r="B977" t="str">
            <v>Castor</v>
          </cell>
          <cell r="C977" t="str">
            <v>CAISO System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</row>
        <row r="978">
          <cell r="A978" t="str">
            <v>TXMCKT_6_UNIT</v>
          </cell>
          <cell r="B978" t="str">
            <v>McKittrick Cogen</v>
          </cell>
          <cell r="C978" t="str">
            <v>CAISO System</v>
          </cell>
          <cell r="D978">
            <v>3.47</v>
          </cell>
          <cell r="E978">
            <v>3.33</v>
          </cell>
          <cell r="F978">
            <v>4.12</v>
          </cell>
          <cell r="G978">
            <v>5.08</v>
          </cell>
          <cell r="H978">
            <v>3.75</v>
          </cell>
          <cell r="I978">
            <v>3.83</v>
          </cell>
          <cell r="J978">
            <v>3.5</v>
          </cell>
          <cell r="K978">
            <v>3.33</v>
          </cell>
          <cell r="L978">
            <v>3.46</v>
          </cell>
          <cell r="M978">
            <v>3.67</v>
          </cell>
          <cell r="N978">
            <v>3.69</v>
          </cell>
          <cell r="O978">
            <v>4.0999999999999996</v>
          </cell>
        </row>
        <row r="979">
          <cell r="A979" t="str">
            <v>UKIAH_7_LAKEMN</v>
          </cell>
          <cell r="B979" t="str">
            <v>UKIAH LAKE MENDOCINO HYDRO</v>
          </cell>
          <cell r="C979" t="str">
            <v>NCNB</v>
          </cell>
          <cell r="D979">
            <v>0.87</v>
          </cell>
          <cell r="E979">
            <v>0.42</v>
          </cell>
          <cell r="F979">
            <v>0.95</v>
          </cell>
          <cell r="G979">
            <v>0.55000000000000004</v>
          </cell>
          <cell r="H979">
            <v>0.6</v>
          </cell>
          <cell r="I979">
            <v>0.68</v>
          </cell>
          <cell r="J979">
            <v>0.76</v>
          </cell>
          <cell r="K979">
            <v>0.7</v>
          </cell>
          <cell r="L979">
            <v>0.6</v>
          </cell>
          <cell r="M979">
            <v>0.45</v>
          </cell>
          <cell r="N979">
            <v>0.28000000000000003</v>
          </cell>
          <cell r="O979">
            <v>0.4</v>
          </cell>
        </row>
        <row r="980">
          <cell r="A980" t="str">
            <v>ULTPCH_1_UNIT 1</v>
          </cell>
          <cell r="B980" t="str">
            <v>Pacific Ultrapower Chinese Station</v>
          </cell>
          <cell r="C980" t="str">
            <v>Stockton</v>
          </cell>
          <cell r="D980">
            <v>17.989999999999998</v>
          </cell>
          <cell r="E980">
            <v>18</v>
          </cell>
          <cell r="F980">
            <v>14.98</v>
          </cell>
          <cell r="G980">
            <v>16.8</v>
          </cell>
          <cell r="H980">
            <v>17.739999999999998</v>
          </cell>
          <cell r="I980">
            <v>14.2</v>
          </cell>
          <cell r="J980">
            <v>17.149999999999999</v>
          </cell>
          <cell r="K980">
            <v>17.98</v>
          </cell>
          <cell r="L980">
            <v>17.61</v>
          </cell>
          <cell r="M980">
            <v>16.55</v>
          </cell>
          <cell r="N980">
            <v>14.91</v>
          </cell>
          <cell r="O980">
            <v>17.809999999999999</v>
          </cell>
        </row>
        <row r="981">
          <cell r="A981" t="str">
            <v>ULTPFR_1_UNIT 1</v>
          </cell>
          <cell r="B981" t="str">
            <v>Rio Bravo Fresno</v>
          </cell>
          <cell r="C981" t="str">
            <v>Fresno</v>
          </cell>
          <cell r="D981">
            <v>23.98</v>
          </cell>
          <cell r="E981">
            <v>23.03</v>
          </cell>
          <cell r="F981">
            <v>24.3</v>
          </cell>
          <cell r="G981">
            <v>21.66</v>
          </cell>
          <cell r="H981">
            <v>23.54</v>
          </cell>
          <cell r="I981">
            <v>24.04</v>
          </cell>
          <cell r="J981">
            <v>24.01</v>
          </cell>
          <cell r="K981">
            <v>19.46</v>
          </cell>
          <cell r="L981">
            <v>15.53</v>
          </cell>
          <cell r="M981">
            <v>15.75</v>
          </cell>
          <cell r="N981">
            <v>23.88</v>
          </cell>
          <cell r="O981">
            <v>22.8</v>
          </cell>
        </row>
        <row r="982">
          <cell r="A982" t="str">
            <v>ULTRCK_2_UNIT</v>
          </cell>
          <cell r="B982" t="str">
            <v>Rio Bravo Rocklin</v>
          </cell>
          <cell r="C982" t="str">
            <v>Sierra</v>
          </cell>
          <cell r="D982">
            <v>15.36</v>
          </cell>
          <cell r="E982">
            <v>20.65</v>
          </cell>
          <cell r="F982">
            <v>15.39</v>
          </cell>
          <cell r="G982">
            <v>23.85</v>
          </cell>
          <cell r="H982">
            <v>21.52</v>
          </cell>
          <cell r="I982">
            <v>23.36</v>
          </cell>
          <cell r="J982">
            <v>21.69</v>
          </cell>
          <cell r="K982">
            <v>23.11</v>
          </cell>
          <cell r="L982">
            <v>19.79</v>
          </cell>
          <cell r="M982">
            <v>23.06</v>
          </cell>
          <cell r="N982">
            <v>23.55</v>
          </cell>
          <cell r="O982">
            <v>22.98</v>
          </cell>
        </row>
        <row r="983">
          <cell r="A983" t="str">
            <v>UNCHEM_1_UNIT</v>
          </cell>
          <cell r="B983" t="str">
            <v>CONTRA COSTA CARBON PLANT</v>
          </cell>
          <cell r="C983" t="str">
            <v>Bay Area</v>
          </cell>
          <cell r="D983">
            <v>12.22</v>
          </cell>
          <cell r="E983">
            <v>12.39</v>
          </cell>
          <cell r="F983">
            <v>13.5</v>
          </cell>
          <cell r="G983">
            <v>12.81</v>
          </cell>
          <cell r="H983">
            <v>12.87</v>
          </cell>
          <cell r="I983">
            <v>13.38</v>
          </cell>
          <cell r="J983">
            <v>12.36</v>
          </cell>
          <cell r="K983">
            <v>13.41</v>
          </cell>
          <cell r="L983">
            <v>13.6</v>
          </cell>
          <cell r="M983">
            <v>12.54</v>
          </cell>
          <cell r="N983">
            <v>13.36</v>
          </cell>
          <cell r="O983">
            <v>13.35</v>
          </cell>
        </row>
        <row r="984">
          <cell r="A984" t="str">
            <v>UNOCAL_1_UNITS</v>
          </cell>
          <cell r="B984" t="str">
            <v>TOSCO (RODEO PLANT)</v>
          </cell>
          <cell r="C984" t="str">
            <v>Bay Area</v>
          </cell>
          <cell r="D984">
            <v>4.41</v>
          </cell>
          <cell r="E984">
            <v>5.37</v>
          </cell>
          <cell r="F984">
            <v>5.61</v>
          </cell>
          <cell r="G984">
            <v>4.0999999999999996</v>
          </cell>
          <cell r="H984">
            <v>2.68</v>
          </cell>
          <cell r="I984">
            <v>2.5099999999999998</v>
          </cell>
          <cell r="J984">
            <v>2.3199999999999998</v>
          </cell>
          <cell r="K984">
            <v>2.12</v>
          </cell>
          <cell r="L984">
            <v>2.33</v>
          </cell>
          <cell r="M984">
            <v>6.33</v>
          </cell>
          <cell r="N984">
            <v>6.89</v>
          </cell>
          <cell r="O984">
            <v>5.75</v>
          </cell>
        </row>
        <row r="985">
          <cell r="A985" t="str">
            <v>UNVRSY_1_UNIT 1</v>
          </cell>
          <cell r="B985" t="str">
            <v>Berry Cogen 38 - Unit 1</v>
          </cell>
          <cell r="C985" t="str">
            <v>CAISO System</v>
          </cell>
          <cell r="D985">
            <v>35.979999999999997</v>
          </cell>
          <cell r="E985">
            <v>31.41</v>
          </cell>
          <cell r="F985">
            <v>35.869999999999997</v>
          </cell>
          <cell r="G985">
            <v>31.66</v>
          </cell>
          <cell r="H985">
            <v>34.96</v>
          </cell>
          <cell r="I985">
            <v>34.200000000000003</v>
          </cell>
          <cell r="J985">
            <v>33.49</v>
          </cell>
          <cell r="K985">
            <v>32.99</v>
          </cell>
          <cell r="L985">
            <v>32.630000000000003</v>
          </cell>
          <cell r="M985">
            <v>29.54</v>
          </cell>
          <cell r="N985">
            <v>35.19</v>
          </cell>
          <cell r="O985">
            <v>35.450000000000003</v>
          </cell>
        </row>
        <row r="986">
          <cell r="A986" t="str">
            <v>USWND2_1_WIND1</v>
          </cell>
          <cell r="B986" t="str">
            <v>Golden Hills A</v>
          </cell>
          <cell r="C986" t="str">
            <v>CAISO System</v>
          </cell>
          <cell r="D986">
            <v>14.10666816453919</v>
          </cell>
          <cell r="E986">
            <v>15.135315702831228</v>
          </cell>
          <cell r="F986">
            <v>13.499180536809346</v>
          </cell>
          <cell r="G986">
            <v>14.260999738984868</v>
          </cell>
          <cell r="H986">
            <v>14.753699355424596</v>
          </cell>
          <cell r="I986">
            <v>10.883378660944928</v>
          </cell>
          <cell r="J986">
            <v>9.6793292025048991</v>
          </cell>
          <cell r="K986">
            <v>9.0908838857927705</v>
          </cell>
          <cell r="L986">
            <v>9.3336170930184963</v>
          </cell>
          <cell r="M986">
            <v>7.8216074428225983</v>
          </cell>
          <cell r="N986">
            <v>9.8815647693352702</v>
          </cell>
          <cell r="O986">
            <v>12.63066544132926</v>
          </cell>
        </row>
        <row r="987">
          <cell r="A987" t="str">
            <v>USWND2_1_WIND2</v>
          </cell>
          <cell r="B987" t="str">
            <v>Golden Hills B</v>
          </cell>
          <cell r="C987" t="str">
            <v>CAISO System</v>
          </cell>
          <cell r="D987">
            <v>14.10666816453919</v>
          </cell>
          <cell r="E987">
            <v>15.135315702831228</v>
          </cell>
          <cell r="F987">
            <v>13.499180536809346</v>
          </cell>
          <cell r="G987">
            <v>14.260999738984868</v>
          </cell>
          <cell r="H987">
            <v>14.753699355424596</v>
          </cell>
          <cell r="I987">
            <v>10.883378660944928</v>
          </cell>
          <cell r="J987">
            <v>9.6793292025048991</v>
          </cell>
          <cell r="K987">
            <v>9.0908838857927705</v>
          </cell>
          <cell r="L987">
            <v>9.3336170930184963</v>
          </cell>
          <cell r="M987">
            <v>7.8216074428225983</v>
          </cell>
          <cell r="N987">
            <v>9.8815647693352702</v>
          </cell>
          <cell r="O987">
            <v>12.63066544132926</v>
          </cell>
        </row>
        <row r="988">
          <cell r="A988" t="str">
            <v>USWND2_1_WIND3</v>
          </cell>
          <cell r="B988" t="str">
            <v>Golden Hills C</v>
          </cell>
          <cell r="C988" t="str">
            <v>CAISO System</v>
          </cell>
          <cell r="D988">
            <v>15.10490539033526</v>
          </cell>
          <cell r="E988">
            <v>16.206343629660999</v>
          </cell>
          <cell r="F988">
            <v>14.454429811294924</v>
          </cell>
          <cell r="G988">
            <v>15.27015800729292</v>
          </cell>
          <cell r="H988">
            <v>15.797722773499334</v>
          </cell>
          <cell r="I988">
            <v>11.653524636952204</v>
          </cell>
          <cell r="J988">
            <v>10.364272423538765</v>
          </cell>
          <cell r="K988">
            <v>9.7341866561095767</v>
          </cell>
          <cell r="L988">
            <v>9.9940965148708276</v>
          </cell>
          <cell r="M988">
            <v>8.3750917683854631</v>
          </cell>
          <cell r="N988">
            <v>10.580818887090839</v>
          </cell>
          <cell r="O988">
            <v>13.524455547047159</v>
          </cell>
        </row>
        <row r="989">
          <cell r="A989" t="str">
            <v>USWND4_2_UNIT2</v>
          </cell>
          <cell r="B989" t="str">
            <v>Altamont Landfill Gas to Energy</v>
          </cell>
          <cell r="C989" t="str">
            <v>CAISO System</v>
          </cell>
          <cell r="D989">
            <v>7.4</v>
          </cell>
          <cell r="E989">
            <v>7.4</v>
          </cell>
          <cell r="F989">
            <v>7.35</v>
          </cell>
          <cell r="G989">
            <v>6.41</v>
          </cell>
          <cell r="H989">
            <v>7.4</v>
          </cell>
          <cell r="I989">
            <v>7.4</v>
          </cell>
          <cell r="J989">
            <v>7.4</v>
          </cell>
          <cell r="K989">
            <v>7.4</v>
          </cell>
          <cell r="L989">
            <v>7.4</v>
          </cell>
          <cell r="M989">
            <v>7.23</v>
          </cell>
          <cell r="N989">
            <v>7.4</v>
          </cell>
          <cell r="O989">
            <v>7.4</v>
          </cell>
        </row>
        <row r="990">
          <cell r="A990" t="str">
            <v>USWNDR_2_LABWD1</v>
          </cell>
          <cell r="B990" t="str">
            <v>LaBrisa Wind Project</v>
          </cell>
          <cell r="C990" t="str">
            <v>Bay Area</v>
          </cell>
          <cell r="D990">
            <v>2.9553075763699423</v>
          </cell>
          <cell r="E990">
            <v>3.1708063623249778</v>
          </cell>
          <cell r="F990">
            <v>2.8280406152533546</v>
          </cell>
          <cell r="G990">
            <v>2.9876396101225282</v>
          </cell>
          <cell r="H990">
            <v>3.0908588035107396</v>
          </cell>
          <cell r="I990">
            <v>2.2800374289689094</v>
          </cell>
          <cell r="J990">
            <v>2.0277924306923669</v>
          </cell>
          <cell r="K990">
            <v>1.9045147805431781</v>
          </cell>
          <cell r="L990">
            <v>1.955366709431249</v>
          </cell>
          <cell r="M990">
            <v>1.6386049112058516</v>
          </cell>
          <cell r="N990">
            <v>2.0701602170395121</v>
          </cell>
          <cell r="O990">
            <v>2.6460891287700963</v>
          </cell>
        </row>
        <row r="991">
          <cell r="A991" t="str">
            <v>USWNDR_2_SMUD</v>
          </cell>
          <cell r="B991" t="str">
            <v>SOLANO WIND FARM</v>
          </cell>
          <cell r="C991" t="str">
            <v>Bay Area</v>
          </cell>
          <cell r="D991">
            <v>33.552592017053414</v>
          </cell>
          <cell r="E991">
            <v>35.999221566929585</v>
          </cell>
          <cell r="F991">
            <v>32.107687785176424</v>
          </cell>
          <cell r="G991">
            <v>33.919668373591101</v>
          </cell>
          <cell r="H991">
            <v>35.091550282525262</v>
          </cell>
          <cell r="I991">
            <v>25.886024943560354</v>
          </cell>
          <cell r="J991">
            <v>23.022203396460675</v>
          </cell>
          <cell r="K991">
            <v>21.622591141766883</v>
          </cell>
          <cell r="L991">
            <v>22.199930041076115</v>
          </cell>
          <cell r="M991">
            <v>18.603627758557103</v>
          </cell>
          <cell r="N991">
            <v>23.50321899745526</v>
          </cell>
          <cell r="O991">
            <v>30.041931908636496</v>
          </cell>
        </row>
        <row r="992">
          <cell r="A992" t="str">
            <v>USWNDR_2_SMUD2</v>
          </cell>
          <cell r="B992" t="str">
            <v>Solano Wind Project Phase 3</v>
          </cell>
          <cell r="C992" t="str">
            <v>Bay Area</v>
          </cell>
          <cell r="D992">
            <v>41.965367584453176</v>
          </cell>
          <cell r="E992">
            <v>45.02545034501469</v>
          </cell>
          <cell r="F992">
            <v>40.158176736597632</v>
          </cell>
          <cell r="G992">
            <v>42.424482463739899</v>
          </cell>
          <cell r="H992">
            <v>43.890195009852498</v>
          </cell>
          <cell r="I992">
            <v>32.376531491358513</v>
          </cell>
          <cell r="J992">
            <v>28.794652515831611</v>
          </cell>
          <cell r="K992">
            <v>27.04410988371313</v>
          </cell>
          <cell r="L992">
            <v>27.766207273923737</v>
          </cell>
          <cell r="M992">
            <v>23.268189739123091</v>
          </cell>
          <cell r="N992">
            <v>29.396275081961068</v>
          </cell>
          <cell r="O992">
            <v>37.574465628535364</v>
          </cell>
        </row>
        <row r="993">
          <cell r="A993" t="str">
            <v>USWPFK_6_FRICK</v>
          </cell>
          <cell r="B993" t="str">
            <v>Frick Summit Wind Repower</v>
          </cell>
          <cell r="C993" t="str">
            <v>Bay Area</v>
          </cell>
          <cell r="D993">
            <v>3.2836750848554912</v>
          </cell>
          <cell r="E993">
            <v>3.5231181803610867</v>
          </cell>
          <cell r="F993">
            <v>3.1422673502815051</v>
          </cell>
          <cell r="G993">
            <v>3.3195995668028089</v>
          </cell>
          <cell r="H993">
            <v>3.4342875594563771</v>
          </cell>
          <cell r="I993">
            <v>2.5333749210765659</v>
          </cell>
          <cell r="J993">
            <v>2.2531027007692965</v>
          </cell>
          <cell r="K993">
            <v>2.1161275339368646</v>
          </cell>
          <cell r="L993">
            <v>2.1726296771458324</v>
          </cell>
          <cell r="M993">
            <v>1.8206721235620573</v>
          </cell>
          <cell r="N993">
            <v>2.3001780189327912</v>
          </cell>
          <cell r="O993">
            <v>2.9400990319667737</v>
          </cell>
        </row>
        <row r="994">
          <cell r="A994" t="str">
            <v>USWPJR_2_UNITS</v>
          </cell>
          <cell r="B994" t="str">
            <v>Vasco Wind</v>
          </cell>
          <cell r="C994" t="str">
            <v>Bay Area</v>
          </cell>
          <cell r="D994">
            <v>25.678339163569945</v>
          </cell>
          <cell r="E994">
            <v>27.5507841704237</v>
          </cell>
          <cell r="F994">
            <v>24.572530679201371</v>
          </cell>
          <cell r="G994">
            <v>25.959268612397967</v>
          </cell>
          <cell r="H994">
            <v>26.85612871494887</v>
          </cell>
          <cell r="I994">
            <v>19.810991882818747</v>
          </cell>
          <cell r="J994">
            <v>17.619263120015901</v>
          </cell>
          <cell r="K994">
            <v>16.548117315386282</v>
          </cell>
          <cell r="L994">
            <v>16.989964075280408</v>
          </cell>
          <cell r="M994">
            <v>14.237656006255289</v>
          </cell>
          <cell r="N994">
            <v>17.987392108054426</v>
          </cell>
          <cell r="O994">
            <v>22.991574429980169</v>
          </cell>
        </row>
        <row r="995">
          <cell r="A995" t="str">
            <v>VACADX_1_SOLAR</v>
          </cell>
          <cell r="B995" t="str">
            <v>Vaca-Dixon Solar Station</v>
          </cell>
          <cell r="C995" t="str">
            <v>CAISO System</v>
          </cell>
          <cell r="D995">
            <v>0.01</v>
          </cell>
          <cell r="E995">
            <v>0.08</v>
          </cell>
          <cell r="F995">
            <v>0.09</v>
          </cell>
          <cell r="G995">
            <v>0.11</v>
          </cell>
          <cell r="H995">
            <v>0.16</v>
          </cell>
          <cell r="I995">
            <v>0.33</v>
          </cell>
          <cell r="J995">
            <v>0.36</v>
          </cell>
          <cell r="K995">
            <v>0.31</v>
          </cell>
          <cell r="L995">
            <v>0.28000000000000003</v>
          </cell>
          <cell r="M995">
            <v>0.19</v>
          </cell>
          <cell r="N995">
            <v>0.14000000000000001</v>
          </cell>
          <cell r="O995">
            <v>0.09</v>
          </cell>
        </row>
        <row r="996">
          <cell r="A996" t="str">
            <v>VACADX_1_UNITA1</v>
          </cell>
          <cell r="B996" t="str">
            <v>CalPeak Power Vaca Dixon Unit 1</v>
          </cell>
          <cell r="C996" t="str">
            <v>CAISO System</v>
          </cell>
          <cell r="D996">
            <v>50.61</v>
          </cell>
          <cell r="E996">
            <v>50.61</v>
          </cell>
          <cell r="F996">
            <v>50.61</v>
          </cell>
          <cell r="G996">
            <v>50.61</v>
          </cell>
          <cell r="H996">
            <v>50.61</v>
          </cell>
          <cell r="I996">
            <v>50.61</v>
          </cell>
          <cell r="J996">
            <v>50.61</v>
          </cell>
          <cell r="K996">
            <v>50.61</v>
          </cell>
          <cell r="L996">
            <v>50.61</v>
          </cell>
          <cell r="M996">
            <v>50.61</v>
          </cell>
          <cell r="N996">
            <v>50.61</v>
          </cell>
          <cell r="O996">
            <v>50.61</v>
          </cell>
        </row>
        <row r="997">
          <cell r="A997" t="str">
            <v>VALLEY_5_PERRIS</v>
          </cell>
          <cell r="B997" t="str">
            <v>MWD Perris Hydroelectric Recovery Plant</v>
          </cell>
          <cell r="C997" t="str">
            <v>LA Basin</v>
          </cell>
          <cell r="D997">
            <v>1.6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</row>
        <row r="998">
          <cell r="A998" t="str">
            <v>VALLEY_5_REDMTN</v>
          </cell>
          <cell r="B998" t="str">
            <v xml:space="preserve">MWD Red Mountain Hydroelectric Recovery </v>
          </cell>
          <cell r="C998" t="str">
            <v>LA Basin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1.21</v>
          </cell>
          <cell r="L998">
            <v>1.33</v>
          </cell>
          <cell r="M998">
            <v>1.44</v>
          </cell>
          <cell r="N998">
            <v>1.31</v>
          </cell>
          <cell r="O998">
            <v>1.01</v>
          </cell>
        </row>
        <row r="999">
          <cell r="A999" t="str">
            <v>VALLEY_5_SOLAR1</v>
          </cell>
          <cell r="B999" t="str">
            <v>Kona Solar - Meridian #1</v>
          </cell>
          <cell r="C999" t="str">
            <v>LA Basin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</row>
        <row r="1000">
          <cell r="A1000" t="str">
            <v>VALLEY_5_SOLAR2</v>
          </cell>
          <cell r="B1000" t="str">
            <v>AP North Lake Solar</v>
          </cell>
          <cell r="C1000" t="str">
            <v>LA Basin</v>
          </cell>
          <cell r="D1000">
            <v>0.08</v>
          </cell>
          <cell r="E1000">
            <v>0.6</v>
          </cell>
          <cell r="F1000">
            <v>0.7</v>
          </cell>
          <cell r="G1000">
            <v>0.88</v>
          </cell>
          <cell r="H1000">
            <v>1.28</v>
          </cell>
          <cell r="I1000">
            <v>2.62</v>
          </cell>
          <cell r="J1000">
            <v>2.88</v>
          </cell>
          <cell r="K1000">
            <v>2.48</v>
          </cell>
          <cell r="L1000">
            <v>2.2200000000000002</v>
          </cell>
          <cell r="M1000">
            <v>1.48</v>
          </cell>
          <cell r="N1000">
            <v>1.1399999999999999</v>
          </cell>
          <cell r="O1000">
            <v>0.7</v>
          </cell>
        </row>
        <row r="1001">
          <cell r="A1001" t="str">
            <v>VALTNE_2_AVASR1</v>
          </cell>
          <cell r="B1001" t="str">
            <v>Valentine Solar</v>
          </cell>
          <cell r="C1001" t="str">
            <v>CAISO System</v>
          </cell>
          <cell r="D1001">
            <v>0.4</v>
          </cell>
          <cell r="E1001">
            <v>3</v>
          </cell>
          <cell r="F1001">
            <v>3.5</v>
          </cell>
          <cell r="G1001">
            <v>4.4000000000000004</v>
          </cell>
          <cell r="H1001">
            <v>6.4</v>
          </cell>
          <cell r="I1001">
            <v>13.1</v>
          </cell>
          <cell r="J1001">
            <v>14.4</v>
          </cell>
          <cell r="K1001">
            <v>12.4</v>
          </cell>
          <cell r="L1001">
            <v>11.1</v>
          </cell>
          <cell r="M1001">
            <v>7.4</v>
          </cell>
          <cell r="N1001">
            <v>5.7</v>
          </cell>
          <cell r="O1001">
            <v>3.5</v>
          </cell>
        </row>
        <row r="1002">
          <cell r="A1002" t="str">
            <v>VEAVST_1_SOLAR</v>
          </cell>
          <cell r="B1002" t="str">
            <v>Community Solar</v>
          </cell>
          <cell r="C1002" t="str">
            <v>CAISO System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</row>
        <row r="1003">
          <cell r="A1003" t="str">
            <v>VEDDER_1_SEKERN</v>
          </cell>
          <cell r="B1003" t="str">
            <v>TEXACO EXPLORATION &amp; PROD (SE KERN RIVER</v>
          </cell>
          <cell r="C1003" t="str">
            <v>Kern</v>
          </cell>
          <cell r="D1003">
            <v>0.33</v>
          </cell>
          <cell r="E1003">
            <v>2.67</v>
          </cell>
          <cell r="F1003">
            <v>2.78</v>
          </cell>
          <cell r="G1003">
            <v>2.1</v>
          </cell>
          <cell r="H1003">
            <v>2.12</v>
          </cell>
          <cell r="I1003">
            <v>1.27</v>
          </cell>
          <cell r="J1003">
            <v>2.02</v>
          </cell>
          <cell r="K1003">
            <v>2.37</v>
          </cell>
          <cell r="L1003">
            <v>3.45</v>
          </cell>
          <cell r="M1003">
            <v>3.51</v>
          </cell>
          <cell r="N1003">
            <v>2.38</v>
          </cell>
          <cell r="O1003">
            <v>1.8</v>
          </cell>
        </row>
        <row r="1004">
          <cell r="A1004" t="str">
            <v>VEGA_6_SOLAR1</v>
          </cell>
          <cell r="B1004" t="str">
            <v>Vega Solar</v>
          </cell>
          <cell r="C1004" t="str">
            <v>Fresno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</row>
        <row r="1005">
          <cell r="A1005" t="str">
            <v>VENWD_1_WIND3</v>
          </cell>
          <cell r="B1005" t="str">
            <v>Painted Hills</v>
          </cell>
          <cell r="C1005" t="str">
            <v>LA Basin</v>
          </cell>
          <cell r="D1005">
            <v>7.868451203333545</v>
          </cell>
          <cell r="E1005">
            <v>8.3686428606038881</v>
          </cell>
          <cell r="F1005">
            <v>7.3531663286644298</v>
          </cell>
          <cell r="G1005">
            <v>7.0449493076537557</v>
          </cell>
          <cell r="H1005">
            <v>7.4911835607513568</v>
          </cell>
          <cell r="I1005">
            <v>6.8665550058768723</v>
          </cell>
          <cell r="J1005">
            <v>6.3796000806750151</v>
          </cell>
          <cell r="K1005">
            <v>4.8474929415605397</v>
          </cell>
          <cell r="L1005">
            <v>5.0075973332040364</v>
          </cell>
          <cell r="M1005">
            <v>4.645492342703319</v>
          </cell>
          <cell r="N1005">
            <v>6.2606523526589308</v>
          </cell>
          <cell r="O1005">
            <v>7.5837329216306477</v>
          </cell>
        </row>
        <row r="1006">
          <cell r="A1006" t="str">
            <v>VERNON_6_GONZL1</v>
          </cell>
          <cell r="B1006" t="str">
            <v>H. Gonzales Unit #1</v>
          </cell>
          <cell r="C1006" t="str">
            <v>LA Basin</v>
          </cell>
          <cell r="D1006">
            <v>5.75</v>
          </cell>
          <cell r="E1006">
            <v>5.75</v>
          </cell>
          <cell r="F1006">
            <v>5.75</v>
          </cell>
          <cell r="G1006">
            <v>5.75</v>
          </cell>
          <cell r="H1006">
            <v>5.75</v>
          </cell>
          <cell r="I1006">
            <v>5.75</v>
          </cell>
          <cell r="J1006">
            <v>5.75</v>
          </cell>
          <cell r="K1006">
            <v>5.75</v>
          </cell>
          <cell r="L1006">
            <v>5.75</v>
          </cell>
          <cell r="M1006">
            <v>5.75</v>
          </cell>
          <cell r="N1006">
            <v>5.75</v>
          </cell>
          <cell r="O1006">
            <v>5.75</v>
          </cell>
        </row>
        <row r="1007">
          <cell r="A1007" t="str">
            <v>VERNON_6_GONZL2</v>
          </cell>
          <cell r="B1007" t="str">
            <v>H. Gonzales Unit #2</v>
          </cell>
          <cell r="C1007" t="str">
            <v>LA Basin</v>
          </cell>
          <cell r="D1007">
            <v>5.75</v>
          </cell>
          <cell r="E1007">
            <v>5.75</v>
          </cell>
          <cell r="F1007">
            <v>5.75</v>
          </cell>
          <cell r="G1007">
            <v>5.75</v>
          </cell>
          <cell r="H1007">
            <v>5.75</v>
          </cell>
          <cell r="I1007">
            <v>5.75</v>
          </cell>
          <cell r="J1007">
            <v>5.75</v>
          </cell>
          <cell r="K1007">
            <v>5.75</v>
          </cell>
          <cell r="L1007">
            <v>5.75</v>
          </cell>
          <cell r="M1007">
            <v>5.75</v>
          </cell>
          <cell r="N1007">
            <v>5.75</v>
          </cell>
          <cell r="O1007">
            <v>5.75</v>
          </cell>
        </row>
        <row r="1008">
          <cell r="A1008" t="str">
            <v>VERNON_6_MALBRG</v>
          </cell>
          <cell r="B1008" t="str">
            <v>Malburg Generating Station</v>
          </cell>
          <cell r="C1008" t="str">
            <v>LA Basin</v>
          </cell>
          <cell r="D1008">
            <v>134</v>
          </cell>
          <cell r="E1008">
            <v>134</v>
          </cell>
          <cell r="F1008">
            <v>134</v>
          </cell>
          <cell r="G1008">
            <v>134</v>
          </cell>
          <cell r="H1008">
            <v>134</v>
          </cell>
          <cell r="I1008">
            <v>134</v>
          </cell>
          <cell r="J1008">
            <v>134</v>
          </cell>
          <cell r="K1008">
            <v>134</v>
          </cell>
          <cell r="L1008">
            <v>134</v>
          </cell>
          <cell r="M1008">
            <v>134</v>
          </cell>
          <cell r="N1008">
            <v>134</v>
          </cell>
          <cell r="O1008">
            <v>134</v>
          </cell>
        </row>
        <row r="1009">
          <cell r="A1009" t="str">
            <v>VESTAL_2_KERN</v>
          </cell>
          <cell r="B1009" t="str">
            <v>KERN RIVER PH 3 UNITS 1 &amp; 2 AGGREGATE</v>
          </cell>
          <cell r="C1009" t="str">
            <v>Big Creek-Ventura</v>
          </cell>
          <cell r="D1009">
            <v>10.18</v>
          </cell>
          <cell r="E1009">
            <v>16.11</v>
          </cell>
          <cell r="F1009">
            <v>15.62</v>
          </cell>
          <cell r="G1009">
            <v>24.4</v>
          </cell>
          <cell r="H1009">
            <v>28.48</v>
          </cell>
          <cell r="I1009">
            <v>20.58</v>
          </cell>
          <cell r="J1009">
            <v>12.19</v>
          </cell>
          <cell r="K1009">
            <v>10.18</v>
          </cell>
          <cell r="L1009">
            <v>5.64</v>
          </cell>
          <cell r="M1009">
            <v>4.37</v>
          </cell>
          <cell r="N1009">
            <v>7.7</v>
          </cell>
          <cell r="O1009">
            <v>9.64</v>
          </cell>
        </row>
        <row r="1010">
          <cell r="A1010" t="str">
            <v>VESTAL_2_RTS042</v>
          </cell>
          <cell r="B1010" t="str">
            <v>SPVP042 Porterville Solar</v>
          </cell>
          <cell r="C1010" t="str">
            <v>Big Creek-Ventura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</row>
        <row r="1011">
          <cell r="A1011" t="str">
            <v>VESTAL_2_SOLAR1</v>
          </cell>
          <cell r="B1011" t="str">
            <v>NICOLIS</v>
          </cell>
          <cell r="C1011" t="str">
            <v>Big Creek-Ventura</v>
          </cell>
          <cell r="D1011">
            <v>0.08</v>
          </cell>
          <cell r="E1011">
            <v>0.6</v>
          </cell>
          <cell r="F1011">
            <v>0.7</v>
          </cell>
          <cell r="G1011">
            <v>0.88</v>
          </cell>
          <cell r="H1011">
            <v>1.28</v>
          </cell>
          <cell r="I1011">
            <v>2.62</v>
          </cell>
          <cell r="J1011">
            <v>2.88</v>
          </cell>
          <cell r="K1011">
            <v>2.48</v>
          </cell>
          <cell r="L1011">
            <v>2.2200000000000002</v>
          </cell>
          <cell r="M1011">
            <v>1.48</v>
          </cell>
          <cell r="N1011">
            <v>1.1399999999999999</v>
          </cell>
          <cell r="O1011">
            <v>0.7</v>
          </cell>
        </row>
        <row r="1012">
          <cell r="A1012" t="str">
            <v>VESTAL_2_SOLAR2</v>
          </cell>
          <cell r="B1012" t="str">
            <v>TROPICO</v>
          </cell>
          <cell r="C1012" t="str">
            <v>Big Creek-Ventura</v>
          </cell>
          <cell r="D1012">
            <v>0.06</v>
          </cell>
          <cell r="E1012">
            <v>0.42</v>
          </cell>
          <cell r="F1012">
            <v>0.49</v>
          </cell>
          <cell r="G1012">
            <v>0.62</v>
          </cell>
          <cell r="H1012">
            <v>0.9</v>
          </cell>
          <cell r="I1012">
            <v>1.83</v>
          </cell>
          <cell r="J1012">
            <v>2.02</v>
          </cell>
          <cell r="K1012">
            <v>1.74</v>
          </cell>
          <cell r="L1012">
            <v>1.55</v>
          </cell>
          <cell r="M1012">
            <v>1.04</v>
          </cell>
          <cell r="N1012">
            <v>0.8</v>
          </cell>
          <cell r="O1012">
            <v>0.49</v>
          </cell>
        </row>
        <row r="1013">
          <cell r="A1013" t="str">
            <v>VESTAL_2_TS5SR1</v>
          </cell>
          <cell r="B1013" t="str">
            <v>Tulare Solar 5</v>
          </cell>
          <cell r="C1013" t="str">
            <v>Big Creek-Ventura</v>
          </cell>
          <cell r="D1013">
            <v>0.22</v>
          </cell>
          <cell r="E1013">
            <v>1.67</v>
          </cell>
          <cell r="F1013">
            <v>1.95</v>
          </cell>
          <cell r="G1013">
            <v>2.46</v>
          </cell>
          <cell r="H1013">
            <v>3.57</v>
          </cell>
          <cell r="I1013">
            <v>7.31</v>
          </cell>
          <cell r="J1013">
            <v>8.0399999999999991</v>
          </cell>
          <cell r="K1013">
            <v>6.92</v>
          </cell>
          <cell r="L1013">
            <v>6.2</v>
          </cell>
          <cell r="M1013">
            <v>4.13</v>
          </cell>
          <cell r="N1013">
            <v>3.18</v>
          </cell>
          <cell r="O1013">
            <v>1.95</v>
          </cell>
        </row>
        <row r="1014">
          <cell r="A1014" t="str">
            <v>VESTAL_2_UNIT1</v>
          </cell>
          <cell r="B1014" t="str">
            <v>CALGREN-PIXLEY</v>
          </cell>
          <cell r="C1014" t="str">
            <v>Big Creek-Ventura</v>
          </cell>
          <cell r="D1014">
            <v>3.33</v>
          </cell>
          <cell r="E1014">
            <v>2.5499999999999998</v>
          </cell>
          <cell r="F1014">
            <v>3.46</v>
          </cell>
          <cell r="G1014">
            <v>2.8</v>
          </cell>
          <cell r="H1014">
            <v>3.07</v>
          </cell>
          <cell r="I1014">
            <v>2.88</v>
          </cell>
          <cell r="J1014">
            <v>2.93</v>
          </cell>
          <cell r="K1014">
            <v>2.83</v>
          </cell>
          <cell r="L1014">
            <v>3.08</v>
          </cell>
          <cell r="M1014">
            <v>3.44</v>
          </cell>
          <cell r="N1014">
            <v>3.56</v>
          </cell>
          <cell r="O1014">
            <v>2.93</v>
          </cell>
        </row>
        <row r="1015">
          <cell r="A1015" t="str">
            <v>VESTAL_2_WELLHD</v>
          </cell>
          <cell r="B1015" t="str">
            <v>Wellhead Power Delano</v>
          </cell>
          <cell r="C1015" t="str">
            <v>Big Creek-Ventura</v>
          </cell>
          <cell r="D1015">
            <v>49</v>
          </cell>
          <cell r="E1015">
            <v>49</v>
          </cell>
          <cell r="F1015">
            <v>49</v>
          </cell>
          <cell r="G1015">
            <v>49</v>
          </cell>
          <cell r="H1015">
            <v>49</v>
          </cell>
          <cell r="I1015">
            <v>49</v>
          </cell>
          <cell r="J1015">
            <v>49</v>
          </cell>
          <cell r="K1015">
            <v>49</v>
          </cell>
          <cell r="L1015">
            <v>49</v>
          </cell>
          <cell r="M1015">
            <v>49</v>
          </cell>
          <cell r="N1015">
            <v>49</v>
          </cell>
          <cell r="O1015">
            <v>49</v>
          </cell>
        </row>
        <row r="1016">
          <cell r="A1016" t="str">
            <v>VESTAL_6_QF</v>
          </cell>
          <cell r="B1016" t="str">
            <v>Isabella Hydro Dam 1</v>
          </cell>
          <cell r="C1016" t="str">
            <v>Big Creek-Ventura</v>
          </cell>
          <cell r="D1016">
            <v>6.78</v>
          </cell>
          <cell r="E1016">
            <v>4.25</v>
          </cell>
          <cell r="F1016">
            <v>4.8899999999999997</v>
          </cell>
          <cell r="G1016">
            <v>5.91</v>
          </cell>
          <cell r="H1016">
            <v>5.96</v>
          </cell>
          <cell r="I1016">
            <v>6.24</v>
          </cell>
          <cell r="J1016">
            <v>5.84</v>
          </cell>
          <cell r="K1016">
            <v>5.15</v>
          </cell>
          <cell r="L1016">
            <v>5.07</v>
          </cell>
          <cell r="M1016">
            <v>3.99</v>
          </cell>
          <cell r="N1016">
            <v>4.0599999999999996</v>
          </cell>
          <cell r="O1016">
            <v>4.57</v>
          </cell>
        </row>
        <row r="1017">
          <cell r="A1017" t="str">
            <v>VICTOR_1_CREST</v>
          </cell>
          <cell r="B1017" t="str">
            <v>Victor Aggregate Solar Resources</v>
          </cell>
          <cell r="C1017" t="str">
            <v>CAISO System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</row>
        <row r="1018">
          <cell r="A1018" t="str">
            <v>VICTOR_1_EXSLRA</v>
          </cell>
          <cell r="B1018" t="str">
            <v>Expressway Solar A</v>
          </cell>
          <cell r="C1018" t="str">
            <v>CAISO System</v>
          </cell>
          <cell r="D1018">
            <v>0.01</v>
          </cell>
          <cell r="E1018">
            <v>0.06</v>
          </cell>
          <cell r="F1018">
            <v>7.0000000000000007E-2</v>
          </cell>
          <cell r="G1018">
            <v>0.09</v>
          </cell>
          <cell r="H1018">
            <v>0.13</v>
          </cell>
          <cell r="I1018">
            <v>0.26</v>
          </cell>
          <cell r="J1018">
            <v>0.28999999999999998</v>
          </cell>
          <cell r="K1018">
            <v>0.25</v>
          </cell>
          <cell r="L1018">
            <v>0.22</v>
          </cell>
          <cell r="M1018">
            <v>0.15</v>
          </cell>
          <cell r="N1018">
            <v>0.11</v>
          </cell>
          <cell r="O1018">
            <v>7.0000000000000007E-2</v>
          </cell>
        </row>
        <row r="1019">
          <cell r="A1019" t="str">
            <v>VICTOR_1_EXSLRB</v>
          </cell>
          <cell r="B1019" t="str">
            <v>Expressway Solar B</v>
          </cell>
          <cell r="C1019" t="str">
            <v>CAISO System</v>
          </cell>
          <cell r="D1019">
            <v>0.01</v>
          </cell>
          <cell r="E1019">
            <v>0.06</v>
          </cell>
          <cell r="F1019">
            <v>7.0000000000000007E-2</v>
          </cell>
          <cell r="G1019">
            <v>0.09</v>
          </cell>
          <cell r="H1019">
            <v>0.13</v>
          </cell>
          <cell r="I1019">
            <v>0.26</v>
          </cell>
          <cell r="J1019">
            <v>0.28999999999999998</v>
          </cell>
          <cell r="K1019">
            <v>0.25</v>
          </cell>
          <cell r="L1019">
            <v>0.22</v>
          </cell>
          <cell r="M1019">
            <v>0.15</v>
          </cell>
          <cell r="N1019">
            <v>0.11</v>
          </cell>
          <cell r="O1019">
            <v>7.0000000000000007E-2</v>
          </cell>
        </row>
        <row r="1020">
          <cell r="A1020" t="str">
            <v>VICTOR_1_LVSLR1</v>
          </cell>
          <cell r="B1020" t="str">
            <v>Lone Valley Solar Park 1</v>
          </cell>
          <cell r="C1020" t="str">
            <v>CAISO System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</row>
        <row r="1021">
          <cell r="A1021" t="str">
            <v>VICTOR_1_LVSLR2</v>
          </cell>
          <cell r="B1021" t="str">
            <v>Lone Valley Solar Park 2</v>
          </cell>
          <cell r="C1021" t="str">
            <v>CAISO System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</row>
        <row r="1022">
          <cell r="A1022" t="str">
            <v>VICTOR_1_SLRHES</v>
          </cell>
          <cell r="B1022" t="str">
            <v>Sunedison - Hesperia</v>
          </cell>
          <cell r="C1022" t="str">
            <v>CAISO System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</row>
        <row r="1023">
          <cell r="A1023" t="str">
            <v>VICTOR_1_SOLAR1</v>
          </cell>
          <cell r="B1023" t="str">
            <v>Victor Phelan Solar One</v>
          </cell>
          <cell r="C1023" t="str">
            <v>CAISO System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</row>
        <row r="1024">
          <cell r="A1024" t="str">
            <v>VICTOR_1_SOLAR2</v>
          </cell>
          <cell r="B1024" t="str">
            <v>Alamo Solar</v>
          </cell>
          <cell r="C1024" t="str">
            <v>CAISO System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</row>
        <row r="1025">
          <cell r="A1025" t="str">
            <v>VICTOR_1_SOLAR3</v>
          </cell>
          <cell r="B1025" t="str">
            <v>Adelanto Solar 2</v>
          </cell>
          <cell r="C1025" t="str">
            <v>CAISO System</v>
          </cell>
          <cell r="D1025">
            <v>0.03</v>
          </cell>
          <cell r="E1025">
            <v>0.21</v>
          </cell>
          <cell r="F1025">
            <v>0.25</v>
          </cell>
          <cell r="G1025">
            <v>0.31</v>
          </cell>
          <cell r="H1025">
            <v>0.45</v>
          </cell>
          <cell r="I1025">
            <v>0.92</v>
          </cell>
          <cell r="J1025">
            <v>1.01</v>
          </cell>
          <cell r="K1025">
            <v>0.87</v>
          </cell>
          <cell r="L1025">
            <v>0.78</v>
          </cell>
          <cell r="M1025">
            <v>0.52</v>
          </cell>
          <cell r="N1025">
            <v>0.4</v>
          </cell>
          <cell r="O1025">
            <v>0.25</v>
          </cell>
        </row>
        <row r="1026">
          <cell r="A1026" t="str">
            <v>VICTOR_1_SOLAR4</v>
          </cell>
          <cell r="B1026" t="str">
            <v>Adelanto Solar</v>
          </cell>
          <cell r="C1026" t="str">
            <v>CAISO System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</row>
        <row r="1027">
          <cell r="A1027" t="str">
            <v>VICTOR_1_VDRYFA</v>
          </cell>
          <cell r="B1027" t="str">
            <v xml:space="preserve">Victor Dry Farm Ranch A </v>
          </cell>
          <cell r="C1027" t="str">
            <v>CAISO System</v>
          </cell>
          <cell r="D1027">
            <v>0.02</v>
          </cell>
          <cell r="E1027">
            <v>0.15</v>
          </cell>
          <cell r="F1027">
            <v>0.18</v>
          </cell>
          <cell r="G1027">
            <v>0.22</v>
          </cell>
          <cell r="H1027">
            <v>0.32</v>
          </cell>
          <cell r="I1027">
            <v>0.66</v>
          </cell>
          <cell r="J1027">
            <v>0.72</v>
          </cell>
          <cell r="K1027">
            <v>0.62</v>
          </cell>
          <cell r="L1027">
            <v>0.56000000000000005</v>
          </cell>
          <cell r="M1027">
            <v>0.37</v>
          </cell>
          <cell r="N1027">
            <v>0.28999999999999998</v>
          </cell>
          <cell r="O1027">
            <v>0.18</v>
          </cell>
        </row>
        <row r="1028">
          <cell r="A1028" t="str">
            <v>VICTOR_1_VDRYFB</v>
          </cell>
          <cell r="B1028" t="str">
            <v xml:space="preserve">Victor Dry Farm Ranch B </v>
          </cell>
          <cell r="C1028" t="str">
            <v>CAISO System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</row>
        <row r="1029">
          <cell r="A1029" t="str">
            <v>VILLPK_2_VALLYV</v>
          </cell>
          <cell r="B1029" t="str">
            <v>MWD Valley View Hydroelectric Recovery P</v>
          </cell>
          <cell r="C1029" t="str">
            <v>LA Basin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3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2.4</v>
          </cell>
          <cell r="N1029">
            <v>3</v>
          </cell>
          <cell r="O1029">
            <v>3</v>
          </cell>
        </row>
        <row r="1030">
          <cell r="A1030" t="str">
            <v>VILLPK_6_MWDYOR</v>
          </cell>
          <cell r="B1030" t="str">
            <v>Yorba Linda Hydroelectric Recovery Plant</v>
          </cell>
          <cell r="C1030" t="str">
            <v>LA Basin</v>
          </cell>
          <cell r="D1030">
            <v>1.6</v>
          </cell>
          <cell r="E1030">
            <v>2.8</v>
          </cell>
          <cell r="F1030">
            <v>2</v>
          </cell>
          <cell r="G1030">
            <v>2.4</v>
          </cell>
          <cell r="H1030">
            <v>2.8</v>
          </cell>
          <cell r="I1030">
            <v>2.8</v>
          </cell>
          <cell r="J1030">
            <v>4</v>
          </cell>
          <cell r="K1030">
            <v>4</v>
          </cell>
          <cell r="L1030">
            <v>3.92</v>
          </cell>
          <cell r="M1030">
            <v>0</v>
          </cell>
          <cell r="N1030">
            <v>0</v>
          </cell>
          <cell r="O1030">
            <v>0</v>
          </cell>
        </row>
        <row r="1031">
          <cell r="A1031" t="str">
            <v>VISTA_2_FCELL</v>
          </cell>
          <cell r="B1031" t="str">
            <v>CSU SB Fuel Cell</v>
          </cell>
          <cell r="C1031" t="str">
            <v>LA Basin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</row>
        <row r="1032">
          <cell r="A1032" t="str">
            <v>VISTA_2_RIALTO</v>
          </cell>
          <cell r="B1032" t="str">
            <v>Rialto RT Solar</v>
          </cell>
          <cell r="C1032" t="str">
            <v>LA Basin</v>
          </cell>
          <cell r="D1032">
            <v>0</v>
          </cell>
          <cell r="E1032">
            <v>0.03</v>
          </cell>
          <cell r="F1032">
            <v>0.04</v>
          </cell>
          <cell r="G1032">
            <v>0.04</v>
          </cell>
          <cell r="H1032">
            <v>0.06</v>
          </cell>
          <cell r="I1032">
            <v>0.13</v>
          </cell>
          <cell r="J1032">
            <v>0.14000000000000001</v>
          </cell>
          <cell r="K1032">
            <v>0.12</v>
          </cell>
          <cell r="L1032">
            <v>0.11</v>
          </cell>
          <cell r="M1032">
            <v>7.0000000000000007E-2</v>
          </cell>
          <cell r="N1032">
            <v>0.06</v>
          </cell>
          <cell r="O1032">
            <v>0.04</v>
          </cell>
        </row>
        <row r="1033">
          <cell r="A1033" t="str">
            <v>VISTA_2_RTS028</v>
          </cell>
          <cell r="B1033" t="str">
            <v>SPVP028</v>
          </cell>
          <cell r="C1033" t="str">
            <v>LA Basin</v>
          </cell>
          <cell r="D1033">
            <v>0.01</v>
          </cell>
          <cell r="E1033">
            <v>0.11</v>
          </cell>
          <cell r="F1033">
            <v>0.12</v>
          </cell>
          <cell r="G1033">
            <v>0.15</v>
          </cell>
          <cell r="H1033">
            <v>0.22</v>
          </cell>
          <cell r="I1033">
            <v>0.46</v>
          </cell>
          <cell r="J1033">
            <v>0.5</v>
          </cell>
          <cell r="K1033">
            <v>0.43</v>
          </cell>
          <cell r="L1033">
            <v>0.39</v>
          </cell>
          <cell r="M1033">
            <v>0.26</v>
          </cell>
          <cell r="N1033">
            <v>0.2</v>
          </cell>
          <cell r="O1033">
            <v>0.12</v>
          </cell>
        </row>
        <row r="1034">
          <cell r="A1034" t="str">
            <v>VISTA_6_QF</v>
          </cell>
          <cell r="B1034" t="str">
            <v>VISTA QFS</v>
          </cell>
          <cell r="C1034" t="str">
            <v>LA Basin</v>
          </cell>
          <cell r="D1034">
            <v>0</v>
          </cell>
          <cell r="E1034">
            <v>0</v>
          </cell>
          <cell r="F1034">
            <v>0</v>
          </cell>
          <cell r="G1034">
            <v>0.04</v>
          </cell>
          <cell r="H1034">
            <v>0.06</v>
          </cell>
          <cell r="I1034">
            <v>7.0000000000000007E-2</v>
          </cell>
          <cell r="J1034">
            <v>0.11</v>
          </cell>
          <cell r="K1034">
            <v>0.11</v>
          </cell>
          <cell r="L1034">
            <v>0.1</v>
          </cell>
          <cell r="M1034">
            <v>0.05</v>
          </cell>
          <cell r="N1034">
            <v>0.03</v>
          </cell>
          <cell r="O1034">
            <v>0.02</v>
          </cell>
        </row>
        <row r="1035">
          <cell r="A1035" t="str">
            <v>VISTRA_5_DALBT1</v>
          </cell>
          <cell r="B1035" t="str">
            <v>Dallas Energy Storage</v>
          </cell>
          <cell r="C1035" t="str">
            <v>Bay Area</v>
          </cell>
          <cell r="D1035">
            <v>100</v>
          </cell>
          <cell r="E1035">
            <v>100</v>
          </cell>
          <cell r="F1035">
            <v>100</v>
          </cell>
          <cell r="G1035">
            <v>100</v>
          </cell>
          <cell r="H1035">
            <v>100</v>
          </cell>
          <cell r="I1035">
            <v>100</v>
          </cell>
          <cell r="J1035">
            <v>100</v>
          </cell>
          <cell r="K1035">
            <v>100</v>
          </cell>
          <cell r="L1035">
            <v>100</v>
          </cell>
          <cell r="M1035">
            <v>100</v>
          </cell>
          <cell r="N1035">
            <v>100</v>
          </cell>
          <cell r="O1035">
            <v>100</v>
          </cell>
        </row>
        <row r="1036">
          <cell r="A1036" t="str">
            <v>VISTRA_5_DALBT2</v>
          </cell>
          <cell r="B1036" t="str">
            <v>Dallas Energy Storage 2</v>
          </cell>
          <cell r="C1036" t="str">
            <v>Bay Area</v>
          </cell>
          <cell r="D1036">
            <v>100</v>
          </cell>
          <cell r="E1036">
            <v>100</v>
          </cell>
          <cell r="F1036">
            <v>100</v>
          </cell>
          <cell r="G1036">
            <v>100</v>
          </cell>
          <cell r="H1036">
            <v>100</v>
          </cell>
          <cell r="I1036">
            <v>100</v>
          </cell>
          <cell r="J1036">
            <v>100</v>
          </cell>
          <cell r="K1036">
            <v>100</v>
          </cell>
          <cell r="L1036">
            <v>100</v>
          </cell>
          <cell r="M1036">
            <v>100</v>
          </cell>
          <cell r="N1036">
            <v>100</v>
          </cell>
          <cell r="O1036">
            <v>100</v>
          </cell>
        </row>
        <row r="1037">
          <cell r="A1037" t="str">
            <v>VISTRA_5_DALBT3</v>
          </cell>
          <cell r="B1037" t="str">
            <v>Dallas Energy Storage 3</v>
          </cell>
          <cell r="C1037" t="str">
            <v>Bay Area</v>
          </cell>
          <cell r="D1037">
            <v>100</v>
          </cell>
          <cell r="E1037">
            <v>100</v>
          </cell>
          <cell r="F1037">
            <v>100</v>
          </cell>
          <cell r="G1037">
            <v>100</v>
          </cell>
          <cell r="H1037">
            <v>100</v>
          </cell>
          <cell r="I1037">
            <v>100</v>
          </cell>
          <cell r="J1037">
            <v>100</v>
          </cell>
          <cell r="K1037">
            <v>100</v>
          </cell>
          <cell r="L1037">
            <v>100</v>
          </cell>
          <cell r="M1037">
            <v>100</v>
          </cell>
          <cell r="N1037">
            <v>100</v>
          </cell>
          <cell r="O1037">
            <v>100</v>
          </cell>
        </row>
        <row r="1038">
          <cell r="A1038" t="str">
            <v>VISTRA_5_DALBT4</v>
          </cell>
          <cell r="B1038" t="str">
            <v>Dallas Energy Storage 4</v>
          </cell>
          <cell r="C1038" t="str">
            <v>Bay Area</v>
          </cell>
          <cell r="D1038">
            <v>100</v>
          </cell>
          <cell r="E1038">
            <v>100</v>
          </cell>
          <cell r="F1038">
            <v>100</v>
          </cell>
          <cell r="G1038">
            <v>100</v>
          </cell>
          <cell r="H1038">
            <v>100</v>
          </cell>
          <cell r="I1038">
            <v>100</v>
          </cell>
          <cell r="J1038">
            <v>100</v>
          </cell>
          <cell r="K1038">
            <v>100</v>
          </cell>
          <cell r="L1038">
            <v>100</v>
          </cell>
          <cell r="M1038">
            <v>100</v>
          </cell>
          <cell r="N1038">
            <v>100</v>
          </cell>
          <cell r="O1038">
            <v>100</v>
          </cell>
        </row>
        <row r="1039">
          <cell r="A1039" t="str">
            <v>VLCNTR_6_VCEBT1</v>
          </cell>
          <cell r="B1039" t="str">
            <v>Valley Center Energy Storage</v>
          </cell>
          <cell r="C1039" t="str">
            <v>San Diego-IV</v>
          </cell>
          <cell r="D1039">
            <v>54</v>
          </cell>
          <cell r="E1039">
            <v>54</v>
          </cell>
          <cell r="F1039">
            <v>54</v>
          </cell>
          <cell r="G1039">
            <v>54</v>
          </cell>
          <cell r="H1039">
            <v>54</v>
          </cell>
          <cell r="I1039">
            <v>54</v>
          </cell>
          <cell r="J1039">
            <v>54</v>
          </cell>
          <cell r="K1039">
            <v>54</v>
          </cell>
          <cell r="L1039">
            <v>54</v>
          </cell>
          <cell r="M1039">
            <v>54</v>
          </cell>
          <cell r="N1039">
            <v>54</v>
          </cell>
          <cell r="O1039">
            <v>54</v>
          </cell>
        </row>
        <row r="1040">
          <cell r="A1040" t="str">
            <v>VLCNTR_6_VCEBT2</v>
          </cell>
          <cell r="B1040" t="str">
            <v>Valley Center Energy Storage B</v>
          </cell>
          <cell r="C1040" t="str">
            <v>San Diego-IV</v>
          </cell>
          <cell r="D1040">
            <v>50</v>
          </cell>
          <cell r="E1040">
            <v>50</v>
          </cell>
          <cell r="F1040">
            <v>50</v>
          </cell>
          <cell r="G1040">
            <v>50</v>
          </cell>
          <cell r="H1040">
            <v>50</v>
          </cell>
          <cell r="I1040">
            <v>50</v>
          </cell>
          <cell r="J1040">
            <v>50</v>
          </cell>
          <cell r="K1040">
            <v>50</v>
          </cell>
          <cell r="L1040">
            <v>50</v>
          </cell>
          <cell r="M1040">
            <v>50</v>
          </cell>
          <cell r="N1040">
            <v>50</v>
          </cell>
          <cell r="O1040">
            <v>50</v>
          </cell>
        </row>
        <row r="1041">
          <cell r="A1041" t="str">
            <v>VLCNTR_6_VCSLR</v>
          </cell>
          <cell r="B1041" t="str">
            <v>Cole Grade</v>
          </cell>
          <cell r="C1041" t="str">
            <v>San Diego-IV</v>
          </cell>
          <cell r="D1041">
            <v>0.01</v>
          </cell>
          <cell r="E1041">
            <v>7.0000000000000007E-2</v>
          </cell>
          <cell r="F1041">
            <v>0.08</v>
          </cell>
          <cell r="G1041">
            <v>0.1</v>
          </cell>
          <cell r="H1041">
            <v>0.15</v>
          </cell>
          <cell r="I1041">
            <v>0.31</v>
          </cell>
          <cell r="J1041">
            <v>0.34</v>
          </cell>
          <cell r="K1041">
            <v>0.28999999999999998</v>
          </cell>
          <cell r="L1041">
            <v>0.26</v>
          </cell>
          <cell r="M1041">
            <v>0.17</v>
          </cell>
          <cell r="N1041">
            <v>0.13</v>
          </cell>
          <cell r="O1041">
            <v>0.08</v>
          </cell>
        </row>
        <row r="1042">
          <cell r="A1042" t="str">
            <v>VLCNTR_6_VCSLR1</v>
          </cell>
          <cell r="B1042" t="str">
            <v>Valley Center 1</v>
          </cell>
          <cell r="C1042" t="str">
            <v>San Diego-IV</v>
          </cell>
          <cell r="D1042">
            <v>0.01</v>
          </cell>
          <cell r="E1042">
            <v>0.08</v>
          </cell>
          <cell r="F1042">
            <v>0.09</v>
          </cell>
          <cell r="G1042">
            <v>0.11</v>
          </cell>
          <cell r="H1042">
            <v>0.16</v>
          </cell>
          <cell r="I1042">
            <v>0.33</v>
          </cell>
          <cell r="J1042">
            <v>0.36</v>
          </cell>
          <cell r="K1042">
            <v>0.31</v>
          </cell>
          <cell r="L1042">
            <v>0.28000000000000003</v>
          </cell>
          <cell r="M1042">
            <v>0.19</v>
          </cell>
          <cell r="N1042">
            <v>0.14000000000000001</v>
          </cell>
          <cell r="O1042">
            <v>0.09</v>
          </cell>
        </row>
        <row r="1043">
          <cell r="A1043" t="str">
            <v>VLCNTR_6_VCSLR2</v>
          </cell>
          <cell r="B1043" t="str">
            <v>Valley Center 2</v>
          </cell>
          <cell r="C1043" t="str">
            <v>San Diego-IV</v>
          </cell>
          <cell r="D1043">
            <v>0.02</v>
          </cell>
          <cell r="E1043">
            <v>0.15</v>
          </cell>
          <cell r="F1043">
            <v>0.18</v>
          </cell>
          <cell r="G1043">
            <v>0.22</v>
          </cell>
          <cell r="H1043">
            <v>0.32</v>
          </cell>
          <cell r="I1043">
            <v>0.66</v>
          </cell>
          <cell r="J1043">
            <v>0.72</v>
          </cell>
          <cell r="K1043">
            <v>0.62</v>
          </cell>
          <cell r="L1043">
            <v>0.56000000000000005</v>
          </cell>
          <cell r="M1043">
            <v>0.37</v>
          </cell>
          <cell r="N1043">
            <v>0.28999999999999998</v>
          </cell>
          <cell r="O1043">
            <v>0.18</v>
          </cell>
        </row>
        <row r="1044">
          <cell r="A1044" t="str">
            <v>VLYHOM_7_SSJID</v>
          </cell>
          <cell r="B1044" t="str">
            <v>Woodward Power Plant</v>
          </cell>
          <cell r="C1044" t="str">
            <v>Stockton</v>
          </cell>
          <cell r="D1044">
            <v>0</v>
          </cell>
          <cell r="E1044">
            <v>0</v>
          </cell>
          <cell r="F1044">
            <v>0</v>
          </cell>
          <cell r="G1044">
            <v>0.49</v>
          </cell>
          <cell r="H1044">
            <v>0.16</v>
          </cell>
          <cell r="I1044">
            <v>0.19</v>
          </cell>
          <cell r="J1044">
            <v>0.75</v>
          </cell>
          <cell r="K1044">
            <v>0.54</v>
          </cell>
          <cell r="L1044">
            <v>0.09</v>
          </cell>
          <cell r="M1044">
            <v>0</v>
          </cell>
          <cell r="N1044">
            <v>0</v>
          </cell>
          <cell r="O1044">
            <v>0</v>
          </cell>
        </row>
        <row r="1045">
          <cell r="A1045" t="str">
            <v>VOLTA_2_UNIT 1</v>
          </cell>
          <cell r="B1045" t="str">
            <v>VOLTA HYDRO UNIT 1</v>
          </cell>
          <cell r="C1045" t="str">
            <v>CAISO System</v>
          </cell>
          <cell r="D1045">
            <v>4.6900000000000004</v>
          </cell>
          <cell r="E1045">
            <v>5.15</v>
          </cell>
          <cell r="F1045">
            <v>3.64</v>
          </cell>
          <cell r="G1045">
            <v>2.94</v>
          </cell>
          <cell r="H1045">
            <v>3.96</v>
          </cell>
          <cell r="I1045">
            <v>3.38</v>
          </cell>
          <cell r="J1045">
            <v>2.7</v>
          </cell>
          <cell r="K1045">
            <v>2.44</v>
          </cell>
          <cell r="L1045">
            <v>3.05</v>
          </cell>
          <cell r="M1045">
            <v>2.2599999999999998</v>
          </cell>
          <cell r="N1045">
            <v>2.75</v>
          </cell>
          <cell r="O1045">
            <v>3.79</v>
          </cell>
        </row>
        <row r="1046">
          <cell r="A1046" t="str">
            <v>VOLTA_2_UNIT 2</v>
          </cell>
          <cell r="B1046" t="str">
            <v>Volta Hydro Unit 2</v>
          </cell>
          <cell r="C1046" t="str">
            <v>CAISO System</v>
          </cell>
          <cell r="D1046">
            <v>0.34</v>
          </cell>
          <cell r="E1046">
            <v>0.43</v>
          </cell>
          <cell r="F1046">
            <v>0.48</v>
          </cell>
          <cell r="G1046">
            <v>0.42</v>
          </cell>
          <cell r="H1046">
            <v>0.5</v>
          </cell>
          <cell r="I1046">
            <v>0.39</v>
          </cell>
          <cell r="J1046">
            <v>0.32</v>
          </cell>
          <cell r="K1046">
            <v>0.23</v>
          </cell>
          <cell r="L1046">
            <v>0.36</v>
          </cell>
          <cell r="M1046">
            <v>0.12</v>
          </cell>
          <cell r="N1046">
            <v>0.16</v>
          </cell>
          <cell r="O1046">
            <v>0.22</v>
          </cell>
        </row>
        <row r="1047">
          <cell r="A1047" t="str">
            <v>VOLTA_6_BAILCK</v>
          </cell>
          <cell r="B1047" t="str">
            <v>Bailey Creek Ranch</v>
          </cell>
          <cell r="C1047" t="str">
            <v>CAISO System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</row>
        <row r="1048">
          <cell r="A1048" t="str">
            <v>VOLTA_6_DIGHYD</v>
          </cell>
          <cell r="B1048" t="str">
            <v>Digger Creek Ranch Hydro</v>
          </cell>
          <cell r="C1048" t="str">
            <v>CAISO System</v>
          </cell>
          <cell r="D1048">
            <v>0.3</v>
          </cell>
          <cell r="E1048">
            <v>0.31</v>
          </cell>
          <cell r="F1048">
            <v>0.38</v>
          </cell>
          <cell r="G1048">
            <v>0.46</v>
          </cell>
          <cell r="H1048">
            <v>0.36</v>
          </cell>
          <cell r="I1048">
            <v>0.38</v>
          </cell>
          <cell r="J1048">
            <v>0.32</v>
          </cell>
          <cell r="K1048">
            <v>0.28999999999999998</v>
          </cell>
          <cell r="L1048">
            <v>0.28000000000000003</v>
          </cell>
          <cell r="M1048">
            <v>0.23</v>
          </cell>
          <cell r="N1048">
            <v>0.24</v>
          </cell>
          <cell r="O1048">
            <v>0.28999999999999998</v>
          </cell>
        </row>
        <row r="1049">
          <cell r="A1049" t="str">
            <v>VOLTA_7_PONHY1</v>
          </cell>
          <cell r="B1049" t="str">
            <v>Ponderosa Bailey Hydroelectric</v>
          </cell>
          <cell r="C1049" t="str">
            <v>CAISO System</v>
          </cell>
          <cell r="D1049">
            <v>0.47</v>
          </cell>
          <cell r="E1049">
            <v>0.45</v>
          </cell>
          <cell r="F1049">
            <v>0.51</v>
          </cell>
          <cell r="G1049">
            <v>0.4</v>
          </cell>
          <cell r="H1049">
            <v>0.46</v>
          </cell>
          <cell r="I1049">
            <v>0.35</v>
          </cell>
          <cell r="J1049">
            <v>0.3</v>
          </cell>
          <cell r="K1049">
            <v>0.27</v>
          </cell>
          <cell r="L1049">
            <v>0.27</v>
          </cell>
          <cell r="M1049">
            <v>0.24</v>
          </cell>
          <cell r="N1049">
            <v>0.22</v>
          </cell>
          <cell r="O1049">
            <v>0.26</v>
          </cell>
        </row>
        <row r="1050">
          <cell r="A1050" t="str">
            <v>VOLTA_7_QFUNTS</v>
          </cell>
          <cell r="B1050" t="str">
            <v>VOLTA_7_QFUNTS</v>
          </cell>
          <cell r="C1050" t="str">
            <v>CAISO System</v>
          </cell>
          <cell r="D1050">
            <v>0.15</v>
          </cell>
          <cell r="E1050">
            <v>0.15</v>
          </cell>
          <cell r="F1050">
            <v>0.15</v>
          </cell>
          <cell r="G1050">
            <v>0.15</v>
          </cell>
          <cell r="H1050">
            <v>0.15</v>
          </cell>
          <cell r="I1050">
            <v>0.15</v>
          </cell>
          <cell r="J1050">
            <v>0.15</v>
          </cell>
          <cell r="K1050">
            <v>0.05</v>
          </cell>
          <cell r="L1050">
            <v>0.03</v>
          </cell>
          <cell r="M1050">
            <v>0.02</v>
          </cell>
          <cell r="N1050">
            <v>0.04</v>
          </cell>
          <cell r="O1050">
            <v>0.06</v>
          </cell>
        </row>
        <row r="1051">
          <cell r="A1051" t="str">
            <v>VOYAGR_2_VOAWD5</v>
          </cell>
          <cell r="B1051" t="str">
            <v>Voyager Wind Oasis Alta</v>
          </cell>
          <cell r="C1051" t="str">
            <v>CAISO System</v>
          </cell>
          <cell r="D1051">
            <v>2.470266063835683</v>
          </cell>
          <cell r="E1051">
            <v>2.6272990611103157</v>
          </cell>
          <cell r="F1051">
            <v>2.3084946165445484</v>
          </cell>
          <cell r="G1051">
            <v>2.2117312221199081</v>
          </cell>
          <cell r="H1051">
            <v>2.3518245268202103</v>
          </cell>
          <cell r="I1051">
            <v>2.1557251062690024</v>
          </cell>
          <cell r="J1051">
            <v>2.0028477235085722</v>
          </cell>
          <cell r="K1051">
            <v>1.5218493447791679</v>
          </cell>
          <cell r="L1051">
            <v>1.5721134228204003</v>
          </cell>
          <cell r="M1051">
            <v>1.4584321345383426</v>
          </cell>
          <cell r="N1051">
            <v>1.9655046011716113</v>
          </cell>
          <cell r="O1051">
            <v>2.3808799965056471</v>
          </cell>
        </row>
        <row r="1052">
          <cell r="A1052" t="str">
            <v>VOYAGR_2_VOYWD1</v>
          </cell>
          <cell r="B1052" t="str">
            <v>Voyager 1</v>
          </cell>
          <cell r="C1052" t="str">
            <v>CAISO System</v>
          </cell>
          <cell r="D1052">
            <v>22.778397588630749</v>
          </cell>
          <cell r="E1052">
            <v>24.226403574229668</v>
          </cell>
          <cell r="F1052">
            <v>21.286698213072796</v>
          </cell>
          <cell r="G1052">
            <v>20.394440046028421</v>
          </cell>
          <cell r="H1052">
            <v>21.686244617481638</v>
          </cell>
          <cell r="I1052">
            <v>19.878005969180048</v>
          </cell>
          <cell r="J1052">
            <v>18.468319029863377</v>
          </cell>
          <cell r="K1052">
            <v>14.033018529004472</v>
          </cell>
          <cell r="L1052">
            <v>14.496505102702274</v>
          </cell>
          <cell r="M1052">
            <v>13.448246528135746</v>
          </cell>
          <cell r="N1052">
            <v>18.123976976897882</v>
          </cell>
          <cell r="O1052">
            <v>21.954165976362155</v>
          </cell>
        </row>
        <row r="1053">
          <cell r="A1053" t="str">
            <v>VOYAGR_2_VOYWD2</v>
          </cell>
          <cell r="B1053" t="str">
            <v>Voyager Wind 2</v>
          </cell>
          <cell r="C1053" t="str">
            <v>CAISO System</v>
          </cell>
          <cell r="D1053">
            <v>22.32604557694124</v>
          </cell>
          <cell r="E1053">
            <v>23.745295877774563</v>
          </cell>
          <cell r="F1053">
            <v>20.863969585150478</v>
          </cell>
          <cell r="G1053">
            <v>19.989430609073704</v>
          </cell>
          <cell r="H1053">
            <v>21.255581470939457</v>
          </cell>
          <cell r="I1053">
            <v>19.483252301651532</v>
          </cell>
          <cell r="J1053">
            <v>18.101560076202297</v>
          </cell>
          <cell r="K1053">
            <v>13.754339392907573</v>
          </cell>
          <cell r="L1053">
            <v>14.208621671913992</v>
          </cell>
          <cell r="M1053">
            <v>13.181180271739599</v>
          </cell>
          <cell r="N1053">
            <v>17.764056248786343</v>
          </cell>
          <cell r="O1053">
            <v>21.518182228790309</v>
          </cell>
        </row>
        <row r="1054">
          <cell r="A1054" t="str">
            <v>VOYAGR_2_VOYWD3</v>
          </cell>
          <cell r="B1054" t="str">
            <v>Voyager Wind 3</v>
          </cell>
          <cell r="C1054" t="str">
            <v>CAISO System</v>
          </cell>
          <cell r="D1054">
            <v>7.5009151938358185</v>
          </cell>
          <cell r="E1054">
            <v>7.9777428572341131</v>
          </cell>
          <cell r="F1054">
            <v>7.0096993184775442</v>
          </cell>
          <cell r="G1054">
            <v>6.7158791401280471</v>
          </cell>
          <cell r="H1054">
            <v>7.1412697541858323</v>
          </cell>
          <cell r="I1054">
            <v>6.5458176510099531</v>
          </cell>
          <cell r="J1054">
            <v>6.0816084308253853</v>
          </cell>
          <cell r="K1054">
            <v>4.6210661434818086</v>
          </cell>
          <cell r="L1054">
            <v>4.7736920456885548</v>
          </cell>
          <cell r="M1054">
            <v>4.4285010093814483</v>
          </cell>
          <cell r="N1054">
            <v>5.9682167610683043</v>
          </cell>
          <cell r="O1054">
            <v>7.2294961267285203</v>
          </cell>
        </row>
        <row r="1055">
          <cell r="A1055" t="str">
            <v>VOYAGR_2_VOYWD4</v>
          </cell>
          <cell r="B1055" t="str">
            <v>Voyager Wind 4</v>
          </cell>
          <cell r="C1055" t="str">
            <v>CAISO System</v>
          </cell>
          <cell r="D1055">
            <v>3.712467095936173</v>
          </cell>
          <cell r="E1055">
            <v>3.9484658994225845</v>
          </cell>
          <cell r="F1055">
            <v>3.4693470596281086</v>
          </cell>
          <cell r="G1055">
            <v>3.3239251056322794</v>
          </cell>
          <cell r="H1055">
            <v>3.5344659018950373</v>
          </cell>
          <cell r="I1055">
            <v>3.2397556854586367</v>
          </cell>
          <cell r="J1055">
            <v>3.0100021939138126</v>
          </cell>
          <cell r="K1055">
            <v>2.2871283786702663</v>
          </cell>
          <cell r="L1055">
            <v>2.3626683128366675</v>
          </cell>
          <cell r="M1055">
            <v>2.1918211120637037</v>
          </cell>
          <cell r="N1055">
            <v>2.9538806631341599</v>
          </cell>
          <cell r="O1055">
            <v>3.5781322408142806</v>
          </cell>
        </row>
        <row r="1056">
          <cell r="A1056" t="str">
            <v>VSTAES_6_VESBT1</v>
          </cell>
          <cell r="B1056" t="str">
            <v>Vista Energy Storage</v>
          </cell>
          <cell r="C1056" t="str">
            <v>San Diego-IV</v>
          </cell>
          <cell r="D1056">
            <v>10</v>
          </cell>
          <cell r="E1056">
            <v>10</v>
          </cell>
          <cell r="F1056">
            <v>10</v>
          </cell>
          <cell r="G1056">
            <v>10</v>
          </cell>
          <cell r="H1056">
            <v>10</v>
          </cell>
          <cell r="I1056">
            <v>10</v>
          </cell>
          <cell r="J1056">
            <v>10</v>
          </cell>
          <cell r="K1056">
            <v>10</v>
          </cell>
          <cell r="L1056">
            <v>10</v>
          </cell>
          <cell r="M1056">
            <v>10</v>
          </cell>
          <cell r="N1056">
            <v>10</v>
          </cell>
          <cell r="O1056">
            <v>10</v>
          </cell>
        </row>
        <row r="1057">
          <cell r="A1057" t="str">
            <v>WADHAM_6_UNIT</v>
          </cell>
          <cell r="B1057" t="str">
            <v>Wadham Energy LP</v>
          </cell>
          <cell r="C1057" t="str">
            <v>CAISO System</v>
          </cell>
          <cell r="D1057">
            <v>25.08</v>
          </cell>
          <cell r="E1057">
            <v>25.07</v>
          </cell>
          <cell r="F1057">
            <v>24.79</v>
          </cell>
          <cell r="G1057">
            <v>22.47</v>
          </cell>
          <cell r="H1057">
            <v>24.7</v>
          </cell>
          <cell r="I1057">
            <v>24.71</v>
          </cell>
          <cell r="J1057">
            <v>24.08</v>
          </cell>
          <cell r="K1057">
            <v>24.52</v>
          </cell>
          <cell r="L1057">
            <v>24.31</v>
          </cell>
          <cell r="M1057">
            <v>23.59</v>
          </cell>
          <cell r="N1057">
            <v>14.1</v>
          </cell>
          <cell r="O1057">
            <v>24.59</v>
          </cell>
        </row>
        <row r="1058">
          <cell r="A1058" t="str">
            <v>WALCRK_2_CTG1</v>
          </cell>
          <cell r="B1058" t="str">
            <v>Walnut Creek Energy Park Unit 1</v>
          </cell>
          <cell r="C1058" t="str">
            <v>LA Basin</v>
          </cell>
          <cell r="D1058">
            <v>96.43</v>
          </cell>
          <cell r="E1058">
            <v>96.43</v>
          </cell>
          <cell r="F1058">
            <v>96.43</v>
          </cell>
          <cell r="G1058">
            <v>96.43</v>
          </cell>
          <cell r="H1058">
            <v>96.43</v>
          </cell>
          <cell r="I1058">
            <v>96.43</v>
          </cell>
          <cell r="J1058">
            <v>96.43</v>
          </cell>
          <cell r="K1058">
            <v>96.43</v>
          </cell>
          <cell r="L1058">
            <v>96.43</v>
          </cell>
          <cell r="M1058">
            <v>96.43</v>
          </cell>
          <cell r="N1058">
            <v>96.43</v>
          </cell>
          <cell r="O1058">
            <v>96.43</v>
          </cell>
        </row>
        <row r="1059">
          <cell r="A1059" t="str">
            <v>WALCRK_2_CTG2</v>
          </cell>
          <cell r="B1059" t="str">
            <v>Walnut Creek Energy Park Unit 2</v>
          </cell>
          <cell r="C1059" t="str">
            <v>LA Basin</v>
          </cell>
          <cell r="D1059">
            <v>96.91</v>
          </cell>
          <cell r="E1059">
            <v>96.91</v>
          </cell>
          <cell r="F1059">
            <v>96.91</v>
          </cell>
          <cell r="G1059">
            <v>96.91</v>
          </cell>
          <cell r="H1059">
            <v>96.91</v>
          </cell>
          <cell r="I1059">
            <v>96.91</v>
          </cell>
          <cell r="J1059">
            <v>96.91</v>
          </cell>
          <cell r="K1059">
            <v>96.91</v>
          </cell>
          <cell r="L1059">
            <v>96.91</v>
          </cell>
          <cell r="M1059">
            <v>96.91</v>
          </cell>
          <cell r="N1059">
            <v>96.91</v>
          </cell>
          <cell r="O1059">
            <v>96.91</v>
          </cell>
        </row>
        <row r="1060">
          <cell r="A1060" t="str">
            <v>WALCRK_2_CTG3</v>
          </cell>
          <cell r="B1060" t="str">
            <v>Walnut Creek Energy Park Unit 3</v>
          </cell>
          <cell r="C1060" t="str">
            <v>LA Basin</v>
          </cell>
          <cell r="D1060">
            <v>96.65</v>
          </cell>
          <cell r="E1060">
            <v>96.65</v>
          </cell>
          <cell r="F1060">
            <v>96.65</v>
          </cell>
          <cell r="G1060">
            <v>96.65</v>
          </cell>
          <cell r="H1060">
            <v>96.65</v>
          </cell>
          <cell r="I1060">
            <v>96.65</v>
          </cell>
          <cell r="J1060">
            <v>96.65</v>
          </cell>
          <cell r="K1060">
            <v>96.65</v>
          </cell>
          <cell r="L1060">
            <v>96.65</v>
          </cell>
          <cell r="M1060">
            <v>96.65</v>
          </cell>
          <cell r="N1060">
            <v>96.65</v>
          </cell>
          <cell r="O1060">
            <v>96.65</v>
          </cell>
        </row>
        <row r="1061">
          <cell r="A1061" t="str">
            <v>WALCRK_2_CTG4</v>
          </cell>
          <cell r="B1061" t="str">
            <v>Walnut Creek Energy Park Unit 4</v>
          </cell>
          <cell r="C1061" t="str">
            <v>LA Basin</v>
          </cell>
          <cell r="D1061">
            <v>96.49</v>
          </cell>
          <cell r="E1061">
            <v>96.49</v>
          </cell>
          <cell r="F1061">
            <v>96.49</v>
          </cell>
          <cell r="G1061">
            <v>96.49</v>
          </cell>
          <cell r="H1061">
            <v>96.49</v>
          </cell>
          <cell r="I1061">
            <v>96.49</v>
          </cell>
          <cell r="J1061">
            <v>96.49</v>
          </cell>
          <cell r="K1061">
            <v>96.49</v>
          </cell>
          <cell r="L1061">
            <v>96.49</v>
          </cell>
          <cell r="M1061">
            <v>96.49</v>
          </cell>
          <cell r="N1061">
            <v>96.49</v>
          </cell>
          <cell r="O1061">
            <v>96.49</v>
          </cell>
        </row>
        <row r="1062">
          <cell r="A1062" t="str">
            <v>WALCRK_2_CTG5</v>
          </cell>
          <cell r="B1062" t="str">
            <v>Walnut Creek Energy Park Unit 5</v>
          </cell>
          <cell r="C1062" t="str">
            <v>LA Basin</v>
          </cell>
          <cell r="D1062">
            <v>96.65</v>
          </cell>
          <cell r="E1062">
            <v>96.65</v>
          </cell>
          <cell r="F1062">
            <v>96.65</v>
          </cell>
          <cell r="G1062">
            <v>96.65</v>
          </cell>
          <cell r="H1062">
            <v>96.65</v>
          </cell>
          <cell r="I1062">
            <v>96.65</v>
          </cell>
          <cell r="J1062">
            <v>96.65</v>
          </cell>
          <cell r="K1062">
            <v>96.65</v>
          </cell>
          <cell r="L1062">
            <v>96.65</v>
          </cell>
          <cell r="M1062">
            <v>96.65</v>
          </cell>
          <cell r="N1062">
            <v>96.65</v>
          </cell>
          <cell r="O1062">
            <v>96.65</v>
          </cell>
        </row>
        <row r="1063">
          <cell r="A1063" t="str">
            <v>WALNUT_2_SOLAR</v>
          </cell>
          <cell r="B1063" t="str">
            <v>Industry MetroLink PV 1</v>
          </cell>
          <cell r="C1063" t="str">
            <v>LA Basin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</row>
        <row r="1064">
          <cell r="A1064" t="str">
            <v>WALNUT_6_HILLGEN</v>
          </cell>
          <cell r="B1064" t="str">
            <v>Puente Hills</v>
          </cell>
          <cell r="C1064" t="str">
            <v>LA Basin</v>
          </cell>
          <cell r="D1064">
            <v>24.29</v>
          </cell>
          <cell r="E1064">
            <v>24.59</v>
          </cell>
          <cell r="F1064">
            <v>24.45</v>
          </cell>
          <cell r="G1064">
            <v>23.57</v>
          </cell>
          <cell r="H1064">
            <v>14.5</v>
          </cell>
          <cell r="I1064">
            <v>23.88</v>
          </cell>
          <cell r="J1064">
            <v>23.82</v>
          </cell>
          <cell r="K1064">
            <v>23.67</v>
          </cell>
          <cell r="L1064">
            <v>23.62</v>
          </cell>
          <cell r="M1064">
            <v>23.04</v>
          </cell>
          <cell r="N1064">
            <v>22.82</v>
          </cell>
          <cell r="O1064">
            <v>22.74</v>
          </cell>
        </row>
        <row r="1065">
          <cell r="A1065" t="str">
            <v>WALNUT_7_WCOVST</v>
          </cell>
          <cell r="B1065" t="str">
            <v>MM West Covina - ST Unit</v>
          </cell>
          <cell r="C1065" t="str">
            <v>LA Basin</v>
          </cell>
          <cell r="D1065">
            <v>4.87</v>
          </cell>
          <cell r="E1065">
            <v>5.0199999999999996</v>
          </cell>
          <cell r="F1065">
            <v>5.52</v>
          </cell>
          <cell r="G1065">
            <v>5.44</v>
          </cell>
          <cell r="H1065">
            <v>5.34</v>
          </cell>
          <cell r="I1065">
            <v>5.31</v>
          </cell>
          <cell r="J1065">
            <v>5.25</v>
          </cell>
          <cell r="K1065">
            <v>5.22</v>
          </cell>
          <cell r="L1065">
            <v>5.21</v>
          </cell>
          <cell r="M1065">
            <v>4.99</v>
          </cell>
          <cell r="N1065">
            <v>5.18</v>
          </cell>
          <cell r="O1065">
            <v>5.15</v>
          </cell>
        </row>
        <row r="1066">
          <cell r="A1066" t="str">
            <v>WARNE_2_UNIT</v>
          </cell>
          <cell r="B1066" t="str">
            <v>WARNE HYDRO AGGREGATE</v>
          </cell>
          <cell r="C1066" t="str">
            <v>Big Creek-Ventura</v>
          </cell>
          <cell r="D1066">
            <v>38</v>
          </cell>
          <cell r="E1066">
            <v>36</v>
          </cell>
          <cell r="F1066">
            <v>70</v>
          </cell>
          <cell r="G1066">
            <v>44.18</v>
          </cell>
          <cell r="H1066">
            <v>31.6</v>
          </cell>
          <cell r="I1066">
            <v>67.7</v>
          </cell>
          <cell r="J1066">
            <v>37.4</v>
          </cell>
          <cell r="K1066">
            <v>32.4</v>
          </cell>
          <cell r="L1066">
            <v>55.6</v>
          </cell>
          <cell r="M1066">
            <v>32.200000000000003</v>
          </cell>
          <cell r="N1066">
            <v>33</v>
          </cell>
          <cell r="O1066">
            <v>38</v>
          </cell>
        </row>
        <row r="1067">
          <cell r="A1067" t="str">
            <v>WAUKNA_1_SOLAR</v>
          </cell>
          <cell r="B1067" t="str">
            <v>Corcoran Solar</v>
          </cell>
          <cell r="C1067" t="str">
            <v>Fresno</v>
          </cell>
          <cell r="D1067">
            <v>0.08</v>
          </cell>
          <cell r="E1067">
            <v>0.6</v>
          </cell>
          <cell r="F1067">
            <v>0.7</v>
          </cell>
          <cell r="G1067">
            <v>0.88</v>
          </cell>
          <cell r="H1067">
            <v>1.28</v>
          </cell>
          <cell r="I1067">
            <v>2.62</v>
          </cell>
          <cell r="J1067">
            <v>2.88</v>
          </cell>
          <cell r="K1067">
            <v>2.48</v>
          </cell>
          <cell r="L1067">
            <v>2.2200000000000002</v>
          </cell>
          <cell r="M1067">
            <v>1.48</v>
          </cell>
          <cell r="N1067">
            <v>1.1399999999999999</v>
          </cell>
          <cell r="O1067">
            <v>0.7</v>
          </cell>
        </row>
        <row r="1068">
          <cell r="A1068" t="str">
            <v>WAUKNA_1_SOLAR2</v>
          </cell>
          <cell r="B1068" t="str">
            <v>Corcoran 2</v>
          </cell>
          <cell r="C1068" t="str">
            <v>Fresno</v>
          </cell>
          <cell r="D1068">
            <v>0.08</v>
          </cell>
          <cell r="E1068">
            <v>0.59</v>
          </cell>
          <cell r="F1068">
            <v>0.69</v>
          </cell>
          <cell r="G1068">
            <v>0.87</v>
          </cell>
          <cell r="H1068">
            <v>1.26</v>
          </cell>
          <cell r="I1068">
            <v>2.59</v>
          </cell>
          <cell r="J1068">
            <v>2.84</v>
          </cell>
          <cell r="K1068">
            <v>2.4500000000000002</v>
          </cell>
          <cell r="L1068">
            <v>2.19</v>
          </cell>
          <cell r="M1068">
            <v>1.46</v>
          </cell>
          <cell r="N1068">
            <v>1.1299999999999999</v>
          </cell>
          <cell r="O1068">
            <v>0.69</v>
          </cell>
        </row>
        <row r="1069">
          <cell r="A1069" t="str">
            <v>WDLEAF_7_UNIT 1</v>
          </cell>
          <cell r="B1069" t="str">
            <v>WOODLEAF HYDRO</v>
          </cell>
          <cell r="C1069" t="str">
            <v>Sierra</v>
          </cell>
          <cell r="D1069">
            <v>60</v>
          </cell>
          <cell r="E1069">
            <v>60</v>
          </cell>
          <cell r="F1069">
            <v>40</v>
          </cell>
          <cell r="G1069">
            <v>60</v>
          </cell>
          <cell r="H1069">
            <v>60</v>
          </cell>
          <cell r="I1069">
            <v>60</v>
          </cell>
          <cell r="J1069">
            <v>60</v>
          </cell>
          <cell r="K1069">
            <v>56</v>
          </cell>
          <cell r="L1069">
            <v>56</v>
          </cell>
          <cell r="M1069">
            <v>48</v>
          </cell>
          <cell r="N1069">
            <v>60</v>
          </cell>
          <cell r="O1069">
            <v>59</v>
          </cell>
        </row>
        <row r="1070">
          <cell r="A1070" t="str">
            <v>WEBER_6_FORWRD</v>
          </cell>
          <cell r="B1070" t="str">
            <v>Forward</v>
          </cell>
          <cell r="C1070" t="str">
            <v>CAISO System</v>
          </cell>
          <cell r="D1070">
            <v>4.0199999999999996</v>
          </cell>
          <cell r="E1070">
            <v>3.99</v>
          </cell>
          <cell r="F1070">
            <v>3.99</v>
          </cell>
          <cell r="G1070">
            <v>3.69</v>
          </cell>
          <cell r="H1070">
            <v>4</v>
          </cell>
          <cell r="I1070">
            <v>4.01</v>
          </cell>
          <cell r="J1070">
            <v>4</v>
          </cell>
          <cell r="K1070">
            <v>3.91</v>
          </cell>
          <cell r="L1070">
            <v>4</v>
          </cell>
          <cell r="M1070">
            <v>4.05</v>
          </cell>
          <cell r="N1070">
            <v>4.05</v>
          </cell>
          <cell r="O1070">
            <v>4.03</v>
          </cell>
        </row>
        <row r="1071">
          <cell r="A1071" t="str">
            <v>WESTPT_2_UNIT</v>
          </cell>
          <cell r="B1071" t="str">
            <v>West Point Hydro Plant</v>
          </cell>
          <cell r="C1071" t="str">
            <v>CAISO System</v>
          </cell>
          <cell r="D1071">
            <v>9.2799999999999994</v>
          </cell>
          <cell r="E1071">
            <v>5.44</v>
          </cell>
          <cell r="F1071">
            <v>8.4</v>
          </cell>
          <cell r="G1071">
            <v>2.48</v>
          </cell>
          <cell r="H1071">
            <v>3.6</v>
          </cell>
          <cell r="I1071">
            <v>10.8</v>
          </cell>
          <cell r="J1071">
            <v>10.4</v>
          </cell>
          <cell r="K1071">
            <v>11.38</v>
          </cell>
          <cell r="L1071">
            <v>10</v>
          </cell>
          <cell r="M1071">
            <v>10.24</v>
          </cell>
          <cell r="N1071">
            <v>10.15</v>
          </cell>
          <cell r="O1071">
            <v>10.08</v>
          </cell>
        </row>
        <row r="1072">
          <cell r="A1072" t="str">
            <v>WFRESN_1_SOLAR</v>
          </cell>
          <cell r="B1072" t="str">
            <v>Joya Del Sol</v>
          </cell>
          <cell r="C1072" t="str">
            <v>Fresno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</row>
        <row r="1073">
          <cell r="A1073" t="str">
            <v>WHEATL_6_LNDFIL</v>
          </cell>
          <cell r="B1073" t="str">
            <v>G2 ENERGY, OSTROM ROAD LLC</v>
          </cell>
          <cell r="C1073" t="str">
            <v>Sierra</v>
          </cell>
          <cell r="D1073">
            <v>3.42</v>
          </cell>
          <cell r="E1073">
            <v>3.37</v>
          </cell>
          <cell r="F1073">
            <v>3.39</v>
          </cell>
          <cell r="G1073">
            <v>3.26</v>
          </cell>
          <cell r="H1073">
            <v>3.26</v>
          </cell>
          <cell r="I1073">
            <v>3.03</v>
          </cell>
          <cell r="J1073">
            <v>3.3</v>
          </cell>
          <cell r="K1073">
            <v>3.13</v>
          </cell>
          <cell r="L1073">
            <v>3.28</v>
          </cell>
          <cell r="M1073">
            <v>3.35</v>
          </cell>
          <cell r="N1073">
            <v>3.41</v>
          </cell>
          <cell r="O1073">
            <v>2.72</v>
          </cell>
        </row>
        <row r="1074">
          <cell r="A1074" t="str">
            <v>WHITNY_6_SOLAR</v>
          </cell>
          <cell r="B1074" t="str">
            <v>Whitney Point Solar</v>
          </cell>
          <cell r="C1074" t="str">
            <v>Fresno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</row>
        <row r="1075">
          <cell r="A1075" t="str">
            <v>WHTWTR_1_WINDA1</v>
          </cell>
          <cell r="B1075" t="str">
            <v>Whitewater Hill Wind Project</v>
          </cell>
          <cell r="C1075" t="str">
            <v>LA Basin</v>
          </cell>
          <cell r="D1075">
            <v>10.867050280822209</v>
          </cell>
          <cell r="E1075">
            <v>11.557860676558255</v>
          </cell>
          <cell r="F1075">
            <v>10.155394772352626</v>
          </cell>
          <cell r="G1075">
            <v>9.7297188955918692</v>
          </cell>
          <cell r="H1075">
            <v>10.346009184509509</v>
          </cell>
          <cell r="I1075">
            <v>9.4833400597670696</v>
          </cell>
          <cell r="J1075">
            <v>8.8108108008424306</v>
          </cell>
          <cell r="K1075">
            <v>6.6948308085778843</v>
          </cell>
          <cell r="L1075">
            <v>6.9159496068279411</v>
          </cell>
          <cell r="M1075">
            <v>6.4158495188918501</v>
          </cell>
          <cell r="N1075">
            <v>8.6465331167420665</v>
          </cell>
          <cell r="O1075">
            <v>10.473828310808104</v>
          </cell>
        </row>
        <row r="1076">
          <cell r="A1076" t="str">
            <v>WISE_1_UNIT 1</v>
          </cell>
          <cell r="B1076" t="str">
            <v>Wise Hydro Unit 1</v>
          </cell>
          <cell r="C1076" t="str">
            <v>Sierra</v>
          </cell>
          <cell r="D1076">
            <v>3.85</v>
          </cell>
          <cell r="E1076">
            <v>5</v>
          </cell>
          <cell r="F1076">
            <v>4.51</v>
          </cell>
          <cell r="G1076">
            <v>6.48</v>
          </cell>
          <cell r="H1076">
            <v>8.44</v>
          </cell>
          <cell r="I1076">
            <v>7.84</v>
          </cell>
          <cell r="J1076">
            <v>9.2799999999999994</v>
          </cell>
          <cell r="K1076">
            <v>7.36</v>
          </cell>
          <cell r="L1076">
            <v>5.84</v>
          </cell>
          <cell r="M1076">
            <v>2.54</v>
          </cell>
          <cell r="N1076">
            <v>0</v>
          </cell>
          <cell r="O1076">
            <v>3.68</v>
          </cell>
        </row>
        <row r="1077">
          <cell r="A1077" t="str">
            <v>WISE_1_UNIT 2</v>
          </cell>
          <cell r="B1077" t="str">
            <v>WISE HYDRO UNIT 2</v>
          </cell>
          <cell r="C1077" t="str">
            <v>Sierra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</row>
        <row r="1078">
          <cell r="A1078" t="str">
            <v>WISHON_6_UNITS</v>
          </cell>
          <cell r="B1078" t="str">
            <v>Wishon/San Joaquin  #1-A AGGREGATE</v>
          </cell>
          <cell r="C1078" t="str">
            <v>Fresno</v>
          </cell>
          <cell r="D1078">
            <v>1.3</v>
          </cell>
          <cell r="E1078">
            <v>1.68</v>
          </cell>
          <cell r="F1078">
            <v>2.48</v>
          </cell>
          <cell r="G1078">
            <v>2.38</v>
          </cell>
          <cell r="H1078">
            <v>0.8</v>
          </cell>
          <cell r="I1078">
            <v>0.4</v>
          </cell>
          <cell r="J1078">
            <v>0</v>
          </cell>
          <cell r="K1078">
            <v>0</v>
          </cell>
          <cell r="L1078">
            <v>0</v>
          </cell>
          <cell r="M1078">
            <v>7.01</v>
          </cell>
          <cell r="N1078">
            <v>6.46</v>
          </cell>
          <cell r="O1078">
            <v>1.84</v>
          </cell>
        </row>
        <row r="1079">
          <cell r="A1079" t="str">
            <v>WISTRA_2_WRSSR1</v>
          </cell>
          <cell r="B1079" t="str">
            <v>Wistaria Ranch Solar</v>
          </cell>
          <cell r="C1079" t="str">
            <v>San Diego-IV</v>
          </cell>
          <cell r="D1079">
            <v>0.4</v>
          </cell>
          <cell r="E1079">
            <v>3</v>
          </cell>
          <cell r="F1079">
            <v>3.5</v>
          </cell>
          <cell r="G1079">
            <v>4.4000000000000004</v>
          </cell>
          <cell r="H1079">
            <v>6.4</v>
          </cell>
          <cell r="I1079">
            <v>13.1</v>
          </cell>
          <cell r="J1079">
            <v>14.4</v>
          </cell>
          <cell r="K1079">
            <v>12.4</v>
          </cell>
          <cell r="L1079">
            <v>11.1</v>
          </cell>
          <cell r="M1079">
            <v>7.4</v>
          </cell>
          <cell r="N1079">
            <v>5.7</v>
          </cell>
          <cell r="O1079">
            <v>3.5</v>
          </cell>
        </row>
        <row r="1080">
          <cell r="A1080" t="str">
            <v>WLDWD_1_SOLAR1</v>
          </cell>
          <cell r="B1080" t="str">
            <v>Wildwood Solar I</v>
          </cell>
          <cell r="C1080" t="str">
            <v>CAISO System</v>
          </cell>
          <cell r="D1080">
            <v>0.08</v>
          </cell>
          <cell r="E1080">
            <v>0.6</v>
          </cell>
          <cell r="F1080">
            <v>0.7</v>
          </cell>
          <cell r="G1080">
            <v>0.88</v>
          </cell>
          <cell r="H1080">
            <v>1.28</v>
          </cell>
          <cell r="I1080">
            <v>2.62</v>
          </cell>
          <cell r="J1080">
            <v>2.88</v>
          </cell>
          <cell r="K1080">
            <v>2.48</v>
          </cell>
          <cell r="L1080">
            <v>2.2200000000000002</v>
          </cell>
          <cell r="M1080">
            <v>1.48</v>
          </cell>
          <cell r="N1080">
            <v>1.1399999999999999</v>
          </cell>
          <cell r="O1080">
            <v>0.7</v>
          </cell>
        </row>
        <row r="1081">
          <cell r="A1081" t="str">
            <v>WLDWD_1_SOLAR2</v>
          </cell>
          <cell r="B1081" t="str">
            <v>Wildwood Solar 2</v>
          </cell>
          <cell r="C1081" t="str">
            <v>CAISO System</v>
          </cell>
          <cell r="D1081">
            <v>0.06</v>
          </cell>
          <cell r="E1081">
            <v>0.45</v>
          </cell>
          <cell r="F1081">
            <v>0.53</v>
          </cell>
          <cell r="G1081">
            <v>0.66</v>
          </cell>
          <cell r="H1081">
            <v>0.96</v>
          </cell>
          <cell r="I1081">
            <v>1.97</v>
          </cell>
          <cell r="J1081">
            <v>2.16</v>
          </cell>
          <cell r="K1081">
            <v>1.86</v>
          </cell>
          <cell r="L1081">
            <v>1.67</v>
          </cell>
          <cell r="M1081">
            <v>1.1100000000000001</v>
          </cell>
          <cell r="N1081">
            <v>0.86</v>
          </cell>
          <cell r="O1081">
            <v>0.53</v>
          </cell>
        </row>
        <row r="1082">
          <cell r="A1082" t="str">
            <v>WNDMAS_2_UNIT 1</v>
          </cell>
          <cell r="B1082" t="str">
            <v>BUENA VISTA ENERGY, LLC</v>
          </cell>
          <cell r="C1082" t="str">
            <v>Bay Area</v>
          </cell>
          <cell r="D1082">
            <v>12.477965322450867</v>
          </cell>
          <cell r="E1082">
            <v>13.38784908537213</v>
          </cell>
          <cell r="F1082">
            <v>11.94061593106972</v>
          </cell>
          <cell r="G1082">
            <v>12.614478353850673</v>
          </cell>
          <cell r="H1082">
            <v>13.050292725934233</v>
          </cell>
          <cell r="I1082">
            <v>9.6268247000909515</v>
          </cell>
          <cell r="J1082">
            <v>8.5617902629233278</v>
          </cell>
          <cell r="K1082">
            <v>8.041284628960085</v>
          </cell>
          <cell r="L1082">
            <v>8.255992773154162</v>
          </cell>
          <cell r="M1082">
            <v>6.9185540695358183</v>
          </cell>
          <cell r="N1082">
            <v>8.7406764719446066</v>
          </cell>
          <cell r="O1082">
            <v>11.17237632147374</v>
          </cell>
        </row>
        <row r="1083">
          <cell r="A1083" t="str">
            <v>WNDSTR_2_WIND</v>
          </cell>
          <cell r="B1083" t="str">
            <v>Windstar</v>
          </cell>
          <cell r="C1083" t="str">
            <v>CAISO System</v>
          </cell>
          <cell r="D1083">
            <v>21.204000547945775</v>
          </cell>
          <cell r="E1083">
            <v>22.55192327133318</v>
          </cell>
          <cell r="F1083">
            <v>19.815404433858781</v>
          </cell>
          <cell r="G1083">
            <v>18.984817357252428</v>
          </cell>
          <cell r="H1083">
            <v>20.187334994164896</v>
          </cell>
          <cell r="I1083">
            <v>18.504078165399161</v>
          </cell>
          <cell r="J1083">
            <v>17.19182595286328</v>
          </cell>
          <cell r="K1083">
            <v>13.063084504542214</v>
          </cell>
          <cell r="L1083">
            <v>13.494535818200861</v>
          </cell>
          <cell r="M1083">
            <v>12.518730768569464</v>
          </cell>
          <cell r="N1083">
            <v>16.871284130228421</v>
          </cell>
          <cell r="O1083">
            <v>20.436738167430445</v>
          </cell>
        </row>
        <row r="1084">
          <cell r="A1084" t="str">
            <v>WOLFSK_1_UNITA1</v>
          </cell>
          <cell r="B1084" t="str">
            <v>Wolfskill Energy Center</v>
          </cell>
          <cell r="C1084" t="str">
            <v>CAISO System</v>
          </cell>
          <cell r="D1084">
            <v>46.9</v>
          </cell>
          <cell r="E1084">
            <v>46.9</v>
          </cell>
          <cell r="F1084">
            <v>46.9</v>
          </cell>
          <cell r="G1084">
            <v>46.9</v>
          </cell>
          <cell r="H1084">
            <v>46.9</v>
          </cell>
          <cell r="I1084">
            <v>46.9</v>
          </cell>
          <cell r="J1084">
            <v>46.9</v>
          </cell>
          <cell r="K1084">
            <v>46.9</v>
          </cell>
          <cell r="L1084">
            <v>46.9</v>
          </cell>
          <cell r="M1084">
            <v>46.9</v>
          </cell>
          <cell r="N1084">
            <v>46.9</v>
          </cell>
          <cell r="O1084">
            <v>46.9</v>
          </cell>
        </row>
        <row r="1085">
          <cell r="A1085" t="str">
            <v>WOODWR_1_HYDRO</v>
          </cell>
          <cell r="B1085" t="str">
            <v>Quinten Luallen</v>
          </cell>
          <cell r="C1085" t="str">
            <v>Fresno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</row>
        <row r="1086">
          <cell r="A1086" t="str">
            <v>WRGHTP_7_AMENGY</v>
          </cell>
          <cell r="B1086" t="str">
            <v>SMALL QF AGGREGATION - LOS BANOS</v>
          </cell>
          <cell r="C1086" t="str">
            <v>Fresno</v>
          </cell>
          <cell r="D1086">
            <v>0</v>
          </cell>
          <cell r="E1086">
            <v>0.05</v>
          </cell>
          <cell r="F1086">
            <v>0.03</v>
          </cell>
          <cell r="G1086">
            <v>0.06</v>
          </cell>
          <cell r="H1086">
            <v>0.17</v>
          </cell>
          <cell r="I1086">
            <v>0.24</v>
          </cell>
          <cell r="J1086">
            <v>0.51</v>
          </cell>
          <cell r="K1086">
            <v>0.51</v>
          </cell>
          <cell r="L1086">
            <v>0.51</v>
          </cell>
          <cell r="M1086">
            <v>0.31</v>
          </cell>
          <cell r="N1086">
            <v>0.21</v>
          </cell>
          <cell r="O1086">
            <v>0.02</v>
          </cell>
        </row>
        <row r="1087">
          <cell r="A1087" t="str">
            <v>WRGTSR_2_WSFSR1</v>
          </cell>
          <cell r="B1087" t="str">
            <v>Wright Solar Freeman</v>
          </cell>
          <cell r="C1087" t="str">
            <v>CAISO System</v>
          </cell>
          <cell r="D1087">
            <v>0.8</v>
          </cell>
          <cell r="E1087">
            <v>6</v>
          </cell>
          <cell r="F1087">
            <v>7</v>
          </cell>
          <cell r="G1087">
            <v>8.8000000000000007</v>
          </cell>
          <cell r="H1087">
            <v>12.8</v>
          </cell>
          <cell r="I1087">
            <v>26.2</v>
          </cell>
          <cell r="J1087">
            <v>28.8</v>
          </cell>
          <cell r="K1087">
            <v>24.8</v>
          </cell>
          <cell r="L1087">
            <v>22.2</v>
          </cell>
          <cell r="M1087">
            <v>14.8</v>
          </cell>
          <cell r="N1087">
            <v>11.4</v>
          </cell>
          <cell r="O1087">
            <v>7</v>
          </cell>
        </row>
        <row r="1088">
          <cell r="A1088" t="str">
            <v>WSENGY_1_UNIT 1</v>
          </cell>
          <cell r="B1088" t="str">
            <v>Wheelabrator Shasta</v>
          </cell>
          <cell r="C1088" t="str">
            <v>CAISO System</v>
          </cell>
          <cell r="D1088">
            <v>34.020000000000003</v>
          </cell>
          <cell r="E1088">
            <v>34.03</v>
          </cell>
          <cell r="F1088">
            <v>34.020000000000003</v>
          </cell>
          <cell r="G1088">
            <v>33.450000000000003</v>
          </cell>
          <cell r="H1088">
            <v>34.020000000000003</v>
          </cell>
          <cell r="I1088">
            <v>34.020000000000003</v>
          </cell>
          <cell r="J1088">
            <v>34.18</v>
          </cell>
          <cell r="K1088">
            <v>36.25</v>
          </cell>
          <cell r="L1088">
            <v>34.56</v>
          </cell>
          <cell r="M1088">
            <v>34.04</v>
          </cell>
          <cell r="N1088">
            <v>32.96</v>
          </cell>
          <cell r="O1088">
            <v>34.04</v>
          </cell>
        </row>
        <row r="1089">
          <cell r="A1089" t="str">
            <v>WSTWND_2_M89WD1</v>
          </cell>
          <cell r="B1089" t="str">
            <v>Mojave 89</v>
          </cell>
          <cell r="C1089" t="str">
            <v>CAISO System</v>
          </cell>
          <cell r="D1089">
            <v>14.604255377397653</v>
          </cell>
          <cell r="E1089">
            <v>15.532637153130729</v>
          </cell>
          <cell r="F1089">
            <v>13.647859803820237</v>
          </cell>
          <cell r="G1089">
            <v>13.075792954807611</v>
          </cell>
          <cell r="H1089">
            <v>13.904026977231073</v>
          </cell>
          <cell r="I1089">
            <v>12.744683836418673</v>
          </cell>
          <cell r="J1089">
            <v>11.840870125034584</v>
          </cell>
          <cell r="K1089">
            <v>8.99719945250345</v>
          </cell>
          <cell r="L1089">
            <v>9.2943615447858434</v>
          </cell>
          <cell r="M1089">
            <v>8.622275816852218</v>
          </cell>
          <cell r="N1089">
            <v>11.620096944694827</v>
          </cell>
          <cell r="O1089">
            <v>14.07580341281772</v>
          </cell>
        </row>
        <row r="1090">
          <cell r="A1090" t="str">
            <v>WSTWND_2_M90WD2</v>
          </cell>
          <cell r="B1090" t="str">
            <v>Mojave 90</v>
          </cell>
          <cell r="C1090" t="str">
            <v>CAISO System</v>
          </cell>
          <cell r="D1090">
            <v>11.453694295982045</v>
          </cell>
          <cell r="E1090">
            <v>12.181797220398474</v>
          </cell>
          <cell r="F1090">
            <v>10.703620961689387</v>
          </cell>
          <cell r="G1090">
            <v>10.25496550914252</v>
          </cell>
          <cell r="H1090">
            <v>10.904525452681407</v>
          </cell>
          <cell r="I1090">
            <v>9.9952862223431147</v>
          </cell>
          <cell r="J1090">
            <v>9.2864513188716487</v>
          </cell>
          <cell r="K1090">
            <v>7.0562428132035535</v>
          </cell>
          <cell r="L1090">
            <v>7.289298431131499</v>
          </cell>
          <cell r="M1090">
            <v>6.7622010701556059</v>
          </cell>
          <cell r="N1090">
            <v>9.1133053110117199</v>
          </cell>
          <cell r="O1090">
            <v>11.039244733440347</v>
          </cell>
        </row>
        <row r="1091">
          <cell r="A1091" t="str">
            <v>YUBACT_1_SUNSWT</v>
          </cell>
          <cell r="B1091" t="str">
            <v>YUBA CITY COGEN</v>
          </cell>
          <cell r="C1091" t="str">
            <v>Sierra</v>
          </cell>
          <cell r="D1091">
            <v>49.97</v>
          </cell>
          <cell r="E1091">
            <v>49.97</v>
          </cell>
          <cell r="F1091">
            <v>49.97</v>
          </cell>
          <cell r="G1091">
            <v>49.97</v>
          </cell>
          <cell r="H1091">
            <v>49.97</v>
          </cell>
          <cell r="I1091">
            <v>49.97</v>
          </cell>
          <cell r="J1091">
            <v>49.97</v>
          </cell>
          <cell r="K1091">
            <v>49.97</v>
          </cell>
          <cell r="L1091">
            <v>49.97</v>
          </cell>
          <cell r="M1091">
            <v>49.97</v>
          </cell>
          <cell r="N1091">
            <v>49.97</v>
          </cell>
          <cell r="O1091">
            <v>49.97</v>
          </cell>
        </row>
        <row r="1092">
          <cell r="A1092" t="str">
            <v>YUBACT_6_UNITA1</v>
          </cell>
          <cell r="B1092" t="str">
            <v>Yuba City Energy Center (Calpine)</v>
          </cell>
          <cell r="C1092" t="str">
            <v>Sierra</v>
          </cell>
          <cell r="D1092">
            <v>47.16</v>
          </cell>
          <cell r="E1092">
            <v>47.16</v>
          </cell>
          <cell r="F1092">
            <v>47.16</v>
          </cell>
          <cell r="G1092">
            <v>47.16</v>
          </cell>
          <cell r="H1092">
            <v>47.16</v>
          </cell>
          <cell r="I1092">
            <v>47.16</v>
          </cell>
          <cell r="J1092">
            <v>47.16</v>
          </cell>
          <cell r="K1092">
            <v>47.16</v>
          </cell>
          <cell r="L1092">
            <v>47.16</v>
          </cell>
          <cell r="M1092">
            <v>47.16</v>
          </cell>
          <cell r="N1092">
            <v>47.16</v>
          </cell>
          <cell r="O1092">
            <v>47.16</v>
          </cell>
        </row>
        <row r="1093">
          <cell r="A1093" t="str">
            <v>ZOND_6_UNIT</v>
          </cell>
          <cell r="B1093" t="str">
            <v>ZOND WINDSYSTEMS INC.</v>
          </cell>
          <cell r="C1093" t="str">
            <v>Bay Area</v>
          </cell>
          <cell r="D1093">
            <v>5.6150843951028904</v>
          </cell>
          <cell r="E1093">
            <v>6.0245320884174589</v>
          </cell>
          <cell r="F1093">
            <v>5.3732771689813745</v>
          </cell>
          <cell r="G1093">
            <v>5.6765152592328034</v>
          </cell>
          <cell r="H1093">
            <v>5.8726317266704049</v>
          </cell>
          <cell r="I1093">
            <v>4.3320711150409279</v>
          </cell>
          <cell r="J1093">
            <v>3.8528056183154975</v>
          </cell>
          <cell r="K1093">
            <v>3.6185780830320389</v>
          </cell>
          <cell r="L1093">
            <v>3.7151967479193737</v>
          </cell>
          <cell r="M1093">
            <v>3.1133493312911185</v>
          </cell>
          <cell r="N1093">
            <v>3.9333044123750733</v>
          </cell>
          <cell r="O1093">
            <v>5.0275693446631831</v>
          </cell>
        </row>
      </sheetData>
      <sheetData sheetId="6">
        <row r="1">
          <cell r="A1" t="str">
            <v>RESOURCE_ID</v>
          </cell>
          <cell r="B1" t="str">
            <v>JAN</v>
          </cell>
          <cell r="C1" t="str">
            <v>FEB</v>
          </cell>
          <cell r="D1" t="str">
            <v>MAR</v>
          </cell>
          <cell r="E1" t="str">
            <v>APR</v>
          </cell>
          <cell r="F1" t="str">
            <v>MAY</v>
          </cell>
          <cell r="G1" t="str">
            <v>JUN</v>
          </cell>
          <cell r="H1" t="str">
            <v>JUL</v>
          </cell>
          <cell r="I1" t="str">
            <v>AUG</v>
          </cell>
          <cell r="J1" t="str">
            <v>SEP</v>
          </cell>
          <cell r="K1" t="str">
            <v>OCT</v>
          </cell>
          <cell r="L1" t="str">
            <v>NOV</v>
          </cell>
          <cell r="M1" t="str">
            <v>DEC</v>
          </cell>
          <cell r="N1" t="str">
            <v>MINIMUM QUALIFIED CATEOGRY</v>
          </cell>
        </row>
        <row r="2">
          <cell r="A2" t="str">
            <v>ADLIN_1_UNITS</v>
          </cell>
          <cell r="B2">
            <v>14</v>
          </cell>
          <cell r="C2">
            <v>14</v>
          </cell>
          <cell r="D2">
            <v>14</v>
          </cell>
          <cell r="E2">
            <v>14</v>
          </cell>
          <cell r="F2">
            <v>14</v>
          </cell>
          <cell r="G2">
            <v>14</v>
          </cell>
          <cell r="H2">
            <v>14</v>
          </cell>
          <cell r="I2">
            <v>14</v>
          </cell>
          <cell r="J2">
            <v>14</v>
          </cell>
          <cell r="K2">
            <v>14</v>
          </cell>
          <cell r="L2">
            <v>14</v>
          </cell>
          <cell r="M2">
            <v>14</v>
          </cell>
          <cell r="N2">
            <v>1</v>
          </cell>
        </row>
        <row r="3">
          <cell r="A3" t="str">
            <v>AGCANA_X_HOOVER</v>
          </cell>
          <cell r="B3">
            <v>40</v>
          </cell>
          <cell r="C3">
            <v>40</v>
          </cell>
          <cell r="D3">
            <v>40</v>
          </cell>
          <cell r="E3">
            <v>40</v>
          </cell>
          <cell r="F3">
            <v>40</v>
          </cell>
          <cell r="G3">
            <v>40</v>
          </cell>
          <cell r="H3">
            <v>40</v>
          </cell>
          <cell r="I3">
            <v>40</v>
          </cell>
          <cell r="J3">
            <v>40</v>
          </cell>
          <cell r="K3">
            <v>40</v>
          </cell>
          <cell r="L3">
            <v>40</v>
          </cell>
          <cell r="M3">
            <v>40</v>
          </cell>
          <cell r="N3">
            <v>1</v>
          </cell>
        </row>
        <row r="4">
          <cell r="A4" t="str">
            <v>AGRICO_6_PL3N5</v>
          </cell>
          <cell r="B4">
            <v>22.69</v>
          </cell>
          <cell r="C4">
            <v>22.69</v>
          </cell>
          <cell r="D4">
            <v>22.69</v>
          </cell>
          <cell r="E4">
            <v>22.69</v>
          </cell>
          <cell r="F4">
            <v>22.69</v>
          </cell>
          <cell r="G4">
            <v>22.69</v>
          </cell>
          <cell r="H4">
            <v>22.69</v>
          </cell>
          <cell r="I4">
            <v>22.69</v>
          </cell>
          <cell r="J4">
            <v>22.69</v>
          </cell>
          <cell r="K4">
            <v>22.69</v>
          </cell>
          <cell r="L4">
            <v>22.69</v>
          </cell>
          <cell r="M4">
            <v>22.69</v>
          </cell>
          <cell r="N4">
            <v>1</v>
          </cell>
        </row>
        <row r="5">
          <cell r="A5" t="str">
            <v>AGRICO_7_UNIT</v>
          </cell>
          <cell r="B5">
            <v>48.58</v>
          </cell>
          <cell r="C5">
            <v>48.58</v>
          </cell>
          <cell r="D5">
            <v>48.58</v>
          </cell>
          <cell r="E5">
            <v>48.58</v>
          </cell>
          <cell r="F5">
            <v>48.58</v>
          </cell>
          <cell r="G5">
            <v>48.58</v>
          </cell>
          <cell r="H5">
            <v>48.58</v>
          </cell>
          <cell r="I5">
            <v>48.58</v>
          </cell>
          <cell r="J5">
            <v>48.58</v>
          </cell>
          <cell r="K5">
            <v>48.58</v>
          </cell>
          <cell r="L5">
            <v>48.58</v>
          </cell>
          <cell r="M5">
            <v>48.58</v>
          </cell>
          <cell r="N5">
            <v>1</v>
          </cell>
        </row>
        <row r="6">
          <cell r="A6" t="str">
            <v>ALAMIT_2_PL1X3</v>
          </cell>
          <cell r="B6">
            <v>541.94000000000005</v>
          </cell>
          <cell r="C6">
            <v>541.94000000000005</v>
          </cell>
          <cell r="D6">
            <v>541.94000000000005</v>
          </cell>
          <cell r="E6">
            <v>541.94000000000005</v>
          </cell>
          <cell r="F6">
            <v>541.94000000000005</v>
          </cell>
          <cell r="G6">
            <v>541.94000000000005</v>
          </cell>
          <cell r="H6">
            <v>541.94000000000005</v>
          </cell>
          <cell r="I6">
            <v>541.94000000000005</v>
          </cell>
          <cell r="J6">
            <v>541.94000000000005</v>
          </cell>
          <cell r="K6">
            <v>541.94000000000005</v>
          </cell>
          <cell r="L6">
            <v>541.94000000000005</v>
          </cell>
          <cell r="M6">
            <v>541.94000000000005</v>
          </cell>
          <cell r="N6">
            <v>1</v>
          </cell>
        </row>
        <row r="7">
          <cell r="A7" t="str">
            <v>ALAMIT_7_ES1</v>
          </cell>
          <cell r="B7">
            <v>200.89</v>
          </cell>
          <cell r="C7">
            <v>200.89</v>
          </cell>
          <cell r="D7">
            <v>200.89</v>
          </cell>
          <cell r="E7">
            <v>200.89</v>
          </cell>
          <cell r="F7">
            <v>200.89</v>
          </cell>
          <cell r="G7">
            <v>200.89</v>
          </cell>
          <cell r="H7">
            <v>200.89</v>
          </cell>
          <cell r="I7">
            <v>200.89</v>
          </cell>
          <cell r="J7">
            <v>200.89</v>
          </cell>
          <cell r="K7">
            <v>200.89</v>
          </cell>
          <cell r="L7">
            <v>200.89</v>
          </cell>
          <cell r="M7">
            <v>200.89</v>
          </cell>
          <cell r="N7">
            <v>3</v>
          </cell>
        </row>
        <row r="8">
          <cell r="A8" t="str">
            <v>ALAMIT_7_UNIT 3</v>
          </cell>
          <cell r="B8">
            <v>306.76</v>
          </cell>
          <cell r="C8">
            <v>306.76</v>
          </cell>
          <cell r="D8">
            <v>306.76</v>
          </cell>
          <cell r="E8">
            <v>306.76</v>
          </cell>
          <cell r="F8">
            <v>306.76</v>
          </cell>
          <cell r="G8">
            <v>306.76</v>
          </cell>
          <cell r="H8">
            <v>306.76</v>
          </cell>
          <cell r="I8">
            <v>306.76</v>
          </cell>
          <cell r="J8">
            <v>306.76</v>
          </cell>
          <cell r="K8">
            <v>306.76</v>
          </cell>
          <cell r="L8">
            <v>306.76</v>
          </cell>
          <cell r="M8">
            <v>306.76</v>
          </cell>
          <cell r="N8">
            <v>1</v>
          </cell>
        </row>
        <row r="9">
          <cell r="A9" t="str">
            <v>ALAMIT_7_UNIT 4</v>
          </cell>
          <cell r="B9">
            <v>314.43</v>
          </cell>
          <cell r="C9">
            <v>314.43</v>
          </cell>
          <cell r="D9">
            <v>314.43</v>
          </cell>
          <cell r="E9">
            <v>314.43</v>
          </cell>
          <cell r="F9">
            <v>314.43</v>
          </cell>
          <cell r="G9">
            <v>314.43</v>
          </cell>
          <cell r="H9">
            <v>314.43</v>
          </cell>
          <cell r="I9">
            <v>314.43</v>
          </cell>
          <cell r="J9">
            <v>314.43</v>
          </cell>
          <cell r="K9">
            <v>314.43</v>
          </cell>
          <cell r="L9">
            <v>314.43</v>
          </cell>
          <cell r="M9">
            <v>314.43</v>
          </cell>
          <cell r="N9">
            <v>1</v>
          </cell>
        </row>
        <row r="10">
          <cell r="A10" t="str">
            <v>ALAMIT_7_UNIT 5</v>
          </cell>
          <cell r="B10">
            <v>410</v>
          </cell>
          <cell r="C10">
            <v>410</v>
          </cell>
          <cell r="D10">
            <v>410</v>
          </cell>
          <cell r="E10">
            <v>410</v>
          </cell>
          <cell r="F10">
            <v>410</v>
          </cell>
          <cell r="G10">
            <v>410</v>
          </cell>
          <cell r="H10">
            <v>410</v>
          </cell>
          <cell r="I10">
            <v>410</v>
          </cell>
          <cell r="J10">
            <v>410</v>
          </cell>
          <cell r="K10">
            <v>410</v>
          </cell>
          <cell r="L10">
            <v>410</v>
          </cell>
          <cell r="M10">
            <v>410</v>
          </cell>
          <cell r="N10">
            <v>1</v>
          </cell>
        </row>
        <row r="11">
          <cell r="A11" t="str">
            <v>ALAMO_6_UNIT</v>
          </cell>
          <cell r="B11">
            <v>8.8000000000000007</v>
          </cell>
          <cell r="C11">
            <v>8.8000000000000007</v>
          </cell>
          <cell r="D11">
            <v>5.6</v>
          </cell>
          <cell r="E11">
            <v>3.2</v>
          </cell>
          <cell r="F11">
            <v>3.2</v>
          </cell>
          <cell r="G11">
            <v>4</v>
          </cell>
          <cell r="H11">
            <v>3.2</v>
          </cell>
          <cell r="I11">
            <v>3.2</v>
          </cell>
          <cell r="J11">
            <v>3.2</v>
          </cell>
          <cell r="K11">
            <v>3.2</v>
          </cell>
          <cell r="L11">
            <v>7.4</v>
          </cell>
          <cell r="M11">
            <v>3.2</v>
          </cell>
          <cell r="N11">
            <v>2</v>
          </cell>
        </row>
        <row r="12">
          <cell r="A12" t="str">
            <v>ALMASL_2_AL6BT6</v>
          </cell>
          <cell r="B12">
            <v>100</v>
          </cell>
          <cell r="C12">
            <v>100</v>
          </cell>
          <cell r="D12">
            <v>100</v>
          </cell>
          <cell r="E12">
            <v>100</v>
          </cell>
          <cell r="F12">
            <v>100</v>
          </cell>
          <cell r="G12">
            <v>100</v>
          </cell>
          <cell r="H12">
            <v>100</v>
          </cell>
          <cell r="I12">
            <v>100</v>
          </cell>
          <cell r="J12">
            <v>100</v>
          </cell>
          <cell r="K12">
            <v>100</v>
          </cell>
          <cell r="L12">
            <v>100</v>
          </cell>
          <cell r="M12">
            <v>100</v>
          </cell>
          <cell r="N12">
            <v>1</v>
          </cell>
        </row>
        <row r="13">
          <cell r="A13" t="str">
            <v>ALMEGT_1_UNIT 1</v>
          </cell>
          <cell r="B13">
            <v>23.4</v>
          </cell>
          <cell r="C13">
            <v>23.4</v>
          </cell>
          <cell r="D13">
            <v>23.4</v>
          </cell>
          <cell r="E13">
            <v>23.4</v>
          </cell>
          <cell r="F13">
            <v>23.4</v>
          </cell>
          <cell r="G13">
            <v>23.4</v>
          </cell>
          <cell r="H13">
            <v>23.4</v>
          </cell>
          <cell r="I13">
            <v>23.4</v>
          </cell>
          <cell r="J13">
            <v>23.4</v>
          </cell>
          <cell r="K13">
            <v>23.4</v>
          </cell>
          <cell r="L13">
            <v>23.4</v>
          </cell>
          <cell r="M13">
            <v>23.4</v>
          </cell>
          <cell r="N13">
            <v>1</v>
          </cell>
        </row>
        <row r="14">
          <cell r="A14" t="str">
            <v>ALMEGT_1_UNIT 2</v>
          </cell>
          <cell r="B14">
            <v>23.5</v>
          </cell>
          <cell r="C14">
            <v>23.5</v>
          </cell>
          <cell r="D14">
            <v>23.5</v>
          </cell>
          <cell r="E14">
            <v>23.5</v>
          </cell>
          <cell r="F14">
            <v>23.5</v>
          </cell>
          <cell r="G14">
            <v>23.5</v>
          </cell>
          <cell r="H14">
            <v>23.5</v>
          </cell>
          <cell r="I14">
            <v>23.5</v>
          </cell>
          <cell r="J14">
            <v>23.5</v>
          </cell>
          <cell r="K14">
            <v>23.5</v>
          </cell>
          <cell r="L14">
            <v>23.5</v>
          </cell>
          <cell r="M14">
            <v>23.5</v>
          </cell>
          <cell r="N14">
            <v>1</v>
          </cell>
        </row>
        <row r="15">
          <cell r="A15" t="str">
            <v>ANAHM_2_CANYN1</v>
          </cell>
          <cell r="B15">
            <v>49.21</v>
          </cell>
          <cell r="C15">
            <v>49.21</v>
          </cell>
          <cell r="D15">
            <v>49.21</v>
          </cell>
          <cell r="E15">
            <v>49.21</v>
          </cell>
          <cell r="F15">
            <v>49.21</v>
          </cell>
          <cell r="G15">
            <v>49.21</v>
          </cell>
          <cell r="H15">
            <v>49.21</v>
          </cell>
          <cell r="I15">
            <v>49.21</v>
          </cell>
          <cell r="J15">
            <v>49.21</v>
          </cell>
          <cell r="K15">
            <v>49.21</v>
          </cell>
          <cell r="L15">
            <v>49.21</v>
          </cell>
          <cell r="M15">
            <v>49.21</v>
          </cell>
          <cell r="N15">
            <v>1</v>
          </cell>
        </row>
        <row r="16">
          <cell r="A16" t="str">
            <v>ANAHM_2_CANYN2</v>
          </cell>
          <cell r="B16">
            <v>48</v>
          </cell>
          <cell r="C16">
            <v>48</v>
          </cell>
          <cell r="D16">
            <v>48</v>
          </cell>
          <cell r="E16">
            <v>48</v>
          </cell>
          <cell r="F16">
            <v>48</v>
          </cell>
          <cell r="G16">
            <v>48.04</v>
          </cell>
          <cell r="H16">
            <v>48.04</v>
          </cell>
          <cell r="I16">
            <v>48.04</v>
          </cell>
          <cell r="J16">
            <v>48.04</v>
          </cell>
          <cell r="K16">
            <v>48.04</v>
          </cell>
          <cell r="L16">
            <v>48.04</v>
          </cell>
          <cell r="M16">
            <v>48.04</v>
          </cell>
          <cell r="N16">
            <v>1</v>
          </cell>
        </row>
        <row r="17">
          <cell r="A17" t="str">
            <v>ANAHM_2_CANYN3</v>
          </cell>
          <cell r="B17">
            <v>46.49</v>
          </cell>
          <cell r="C17">
            <v>46.49</v>
          </cell>
          <cell r="D17">
            <v>46.49</v>
          </cell>
          <cell r="E17">
            <v>46.49</v>
          </cell>
          <cell r="F17">
            <v>46.49</v>
          </cell>
          <cell r="G17">
            <v>46.49</v>
          </cell>
          <cell r="H17">
            <v>46.49</v>
          </cell>
          <cell r="I17">
            <v>46.49</v>
          </cell>
          <cell r="J17">
            <v>46.49</v>
          </cell>
          <cell r="K17">
            <v>46.49</v>
          </cell>
          <cell r="L17">
            <v>46.49</v>
          </cell>
          <cell r="M17">
            <v>46.49</v>
          </cell>
          <cell r="N17">
            <v>1</v>
          </cell>
        </row>
        <row r="18">
          <cell r="A18" t="str">
            <v>ANAHM_2_CANYN4</v>
          </cell>
          <cell r="B18">
            <v>49.4</v>
          </cell>
          <cell r="C18">
            <v>49.4</v>
          </cell>
          <cell r="D18">
            <v>49.4</v>
          </cell>
          <cell r="E18">
            <v>49.4</v>
          </cell>
          <cell r="F18">
            <v>49.4</v>
          </cell>
          <cell r="G18">
            <v>49.8</v>
          </cell>
          <cell r="H18">
            <v>49.8</v>
          </cell>
          <cell r="I18">
            <v>49.8</v>
          </cell>
          <cell r="J18">
            <v>49.8</v>
          </cell>
          <cell r="K18">
            <v>49.8</v>
          </cell>
          <cell r="L18">
            <v>49.8</v>
          </cell>
          <cell r="M18">
            <v>49.8</v>
          </cell>
          <cell r="N18">
            <v>1</v>
          </cell>
        </row>
        <row r="19">
          <cell r="A19" t="str">
            <v>APLHIL_1_SFKHY1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</v>
          </cell>
        </row>
        <row r="20">
          <cell r="A20" t="str">
            <v>BALCHS_7_UNIT 1</v>
          </cell>
          <cell r="B20">
            <v>24.8</v>
          </cell>
          <cell r="C20">
            <v>24.8</v>
          </cell>
          <cell r="D20">
            <v>24.8</v>
          </cell>
          <cell r="E20">
            <v>24.8</v>
          </cell>
          <cell r="F20">
            <v>24.8</v>
          </cell>
          <cell r="G20">
            <v>24.8</v>
          </cell>
          <cell r="H20">
            <v>31</v>
          </cell>
          <cell r="I20">
            <v>31</v>
          </cell>
          <cell r="J20">
            <v>31</v>
          </cell>
          <cell r="K20">
            <v>28.2</v>
          </cell>
          <cell r="L20">
            <v>26.16</v>
          </cell>
          <cell r="M20">
            <v>24.8</v>
          </cell>
          <cell r="N20">
            <v>1</v>
          </cell>
        </row>
        <row r="21">
          <cell r="A21" t="str">
            <v>BALCHS_7_UNIT 2</v>
          </cell>
          <cell r="B21">
            <v>42</v>
          </cell>
          <cell r="C21">
            <v>52.5</v>
          </cell>
          <cell r="D21">
            <v>43.6</v>
          </cell>
          <cell r="E21">
            <v>52.5</v>
          </cell>
          <cell r="F21">
            <v>52.5</v>
          </cell>
          <cell r="G21">
            <v>52.5</v>
          </cell>
          <cell r="H21">
            <v>52.5</v>
          </cell>
          <cell r="I21">
            <v>52.5</v>
          </cell>
          <cell r="J21">
            <v>52.5</v>
          </cell>
          <cell r="K21">
            <v>52.5</v>
          </cell>
          <cell r="L21">
            <v>52.5</v>
          </cell>
          <cell r="M21">
            <v>52.5</v>
          </cell>
          <cell r="N21">
            <v>1</v>
          </cell>
        </row>
        <row r="22">
          <cell r="A22" t="str">
            <v>BALCHS_7_UNIT 3</v>
          </cell>
          <cell r="B22">
            <v>42</v>
          </cell>
          <cell r="C22">
            <v>0</v>
          </cell>
          <cell r="D22">
            <v>0.4</v>
          </cell>
          <cell r="E22">
            <v>43.68</v>
          </cell>
          <cell r="F22">
            <v>43.68</v>
          </cell>
          <cell r="G22">
            <v>54.18</v>
          </cell>
          <cell r="H22">
            <v>54.18</v>
          </cell>
          <cell r="I22">
            <v>54.18</v>
          </cell>
          <cell r="J22">
            <v>54.18</v>
          </cell>
          <cell r="K22">
            <v>54.18</v>
          </cell>
          <cell r="L22">
            <v>54.18</v>
          </cell>
          <cell r="M22">
            <v>43.68</v>
          </cell>
          <cell r="N22">
            <v>1</v>
          </cell>
        </row>
        <row r="23">
          <cell r="A23" t="str">
            <v>BARRE_6_PEAKER</v>
          </cell>
          <cell r="B23">
            <v>47</v>
          </cell>
          <cell r="C23">
            <v>47</v>
          </cell>
          <cell r="D23">
            <v>47</v>
          </cell>
          <cell r="E23">
            <v>47</v>
          </cell>
          <cell r="F23">
            <v>47</v>
          </cell>
          <cell r="G23">
            <v>47</v>
          </cell>
          <cell r="H23">
            <v>47</v>
          </cell>
          <cell r="I23">
            <v>47</v>
          </cell>
          <cell r="J23">
            <v>47</v>
          </cell>
          <cell r="K23">
            <v>47</v>
          </cell>
          <cell r="L23">
            <v>47</v>
          </cell>
          <cell r="M23">
            <v>47</v>
          </cell>
          <cell r="N23">
            <v>1</v>
          </cell>
        </row>
        <row r="24">
          <cell r="A24" t="str">
            <v>BASICE_2_UNITS</v>
          </cell>
          <cell r="B24">
            <v>30</v>
          </cell>
          <cell r="C24">
            <v>30</v>
          </cell>
          <cell r="D24">
            <v>30</v>
          </cell>
          <cell r="E24">
            <v>30</v>
          </cell>
          <cell r="F24">
            <v>30</v>
          </cell>
          <cell r="G24">
            <v>30</v>
          </cell>
          <cell r="H24">
            <v>30</v>
          </cell>
          <cell r="I24">
            <v>30</v>
          </cell>
          <cell r="J24">
            <v>30</v>
          </cell>
          <cell r="K24">
            <v>30</v>
          </cell>
          <cell r="L24">
            <v>30</v>
          </cell>
          <cell r="M24">
            <v>30</v>
          </cell>
          <cell r="N24">
            <v>1</v>
          </cell>
        </row>
        <row r="25">
          <cell r="A25" t="str">
            <v>BDGRCK_1_UNITS</v>
          </cell>
          <cell r="B25">
            <v>48.08</v>
          </cell>
          <cell r="C25">
            <v>48.08</v>
          </cell>
          <cell r="D25">
            <v>48.08</v>
          </cell>
          <cell r="E25">
            <v>48.08</v>
          </cell>
          <cell r="F25">
            <v>48.08</v>
          </cell>
          <cell r="G25">
            <v>48.08</v>
          </cell>
          <cell r="H25">
            <v>48.08</v>
          </cell>
          <cell r="I25">
            <v>48.08</v>
          </cell>
          <cell r="J25">
            <v>48.08</v>
          </cell>
          <cell r="K25">
            <v>48.08</v>
          </cell>
          <cell r="L25">
            <v>48.08</v>
          </cell>
          <cell r="M25">
            <v>48.08</v>
          </cell>
          <cell r="N25">
            <v>1</v>
          </cell>
        </row>
        <row r="26">
          <cell r="A26" t="str">
            <v>BEARDS_7_UNIT 1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</v>
          </cell>
        </row>
        <row r="27">
          <cell r="A27" t="str">
            <v>BEARMT_1_UNIT</v>
          </cell>
          <cell r="B27">
            <v>49.21</v>
          </cell>
          <cell r="C27">
            <v>49.21</v>
          </cell>
          <cell r="D27">
            <v>49.21</v>
          </cell>
          <cell r="E27">
            <v>49.21</v>
          </cell>
          <cell r="F27">
            <v>49.21</v>
          </cell>
          <cell r="G27">
            <v>49.21</v>
          </cell>
          <cell r="H27">
            <v>49.21</v>
          </cell>
          <cell r="I27">
            <v>49.21</v>
          </cell>
          <cell r="J27">
            <v>49.21</v>
          </cell>
          <cell r="K27">
            <v>49.21</v>
          </cell>
          <cell r="L27">
            <v>49.21</v>
          </cell>
          <cell r="M27">
            <v>49.21</v>
          </cell>
          <cell r="N27">
            <v>1</v>
          </cell>
        </row>
        <row r="28">
          <cell r="A28" t="str">
            <v>BELDEN_7_UNIT 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</v>
          </cell>
        </row>
        <row r="29">
          <cell r="A29" t="str">
            <v>BIGCRK_2_EXESWD</v>
          </cell>
          <cell r="B29">
            <v>467.32</v>
          </cell>
          <cell r="C29">
            <v>472.28</v>
          </cell>
          <cell r="D29">
            <v>444.6</v>
          </cell>
          <cell r="E29">
            <v>570</v>
          </cell>
          <cell r="F29">
            <v>632.20000000000005</v>
          </cell>
          <cell r="G29">
            <v>732.04</v>
          </cell>
          <cell r="H29">
            <v>702.52</v>
          </cell>
          <cell r="I29">
            <v>661.96</v>
          </cell>
          <cell r="J29">
            <v>564.04</v>
          </cell>
          <cell r="K29">
            <v>412.6</v>
          </cell>
          <cell r="L29">
            <v>407.32</v>
          </cell>
          <cell r="M29">
            <v>374.28</v>
          </cell>
          <cell r="N29">
            <v>1</v>
          </cell>
        </row>
        <row r="30">
          <cell r="A30" t="str">
            <v>BIGSKY_2_ASLBT2</v>
          </cell>
          <cell r="B30">
            <v>200</v>
          </cell>
          <cell r="C30">
            <v>200</v>
          </cell>
          <cell r="D30">
            <v>200</v>
          </cell>
          <cell r="E30">
            <v>200</v>
          </cell>
          <cell r="F30">
            <v>200</v>
          </cell>
          <cell r="G30">
            <v>200</v>
          </cell>
          <cell r="H30">
            <v>200</v>
          </cell>
          <cell r="I30">
            <v>200</v>
          </cell>
          <cell r="J30">
            <v>200</v>
          </cell>
          <cell r="K30">
            <v>200</v>
          </cell>
          <cell r="L30">
            <v>200</v>
          </cell>
          <cell r="M30">
            <v>200</v>
          </cell>
          <cell r="N30">
            <v>2</v>
          </cell>
        </row>
        <row r="31">
          <cell r="A31" t="str">
            <v>BLACK_7_UNIT 1</v>
          </cell>
          <cell r="B31">
            <v>84.1</v>
          </cell>
          <cell r="C31">
            <v>84</v>
          </cell>
          <cell r="D31">
            <v>82.4</v>
          </cell>
          <cell r="E31">
            <v>82</v>
          </cell>
          <cell r="F31">
            <v>84</v>
          </cell>
          <cell r="G31">
            <v>84</v>
          </cell>
          <cell r="H31">
            <v>84</v>
          </cell>
          <cell r="I31">
            <v>84.4</v>
          </cell>
          <cell r="J31">
            <v>68</v>
          </cell>
          <cell r="K31">
            <v>68</v>
          </cell>
          <cell r="L31">
            <v>84.4</v>
          </cell>
          <cell r="M31">
            <v>84.4</v>
          </cell>
          <cell r="N31">
            <v>1</v>
          </cell>
        </row>
        <row r="32">
          <cell r="A32" t="str">
            <v>BLACK_7_UNIT 2</v>
          </cell>
          <cell r="B32">
            <v>83.3</v>
          </cell>
          <cell r="C32">
            <v>83.28</v>
          </cell>
          <cell r="D32">
            <v>82.48</v>
          </cell>
          <cell r="E32">
            <v>79.760000000000005</v>
          </cell>
          <cell r="F32">
            <v>83.28</v>
          </cell>
          <cell r="G32">
            <v>83.28</v>
          </cell>
          <cell r="H32">
            <v>83.28</v>
          </cell>
          <cell r="I32">
            <v>83.28</v>
          </cell>
          <cell r="J32">
            <v>81.28</v>
          </cell>
          <cell r="K32">
            <v>67.28</v>
          </cell>
          <cell r="L32">
            <v>83.88</v>
          </cell>
          <cell r="M32">
            <v>83.88</v>
          </cell>
          <cell r="N32">
            <v>1</v>
          </cell>
        </row>
        <row r="33">
          <cell r="A33" t="str">
            <v>BLCKBT_2_STONEY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1</v>
          </cell>
        </row>
        <row r="34">
          <cell r="A34" t="str">
            <v>BLKCRK_2_GMCBT1</v>
          </cell>
          <cell r="B34">
            <v>460</v>
          </cell>
          <cell r="C34">
            <v>460</v>
          </cell>
          <cell r="D34">
            <v>460</v>
          </cell>
          <cell r="E34">
            <v>460</v>
          </cell>
          <cell r="F34">
            <v>460</v>
          </cell>
          <cell r="G34">
            <v>460</v>
          </cell>
          <cell r="H34">
            <v>460</v>
          </cell>
          <cell r="I34">
            <v>460</v>
          </cell>
          <cell r="J34">
            <v>460</v>
          </cell>
          <cell r="K34">
            <v>460</v>
          </cell>
          <cell r="L34">
            <v>460</v>
          </cell>
          <cell r="M34">
            <v>460</v>
          </cell>
          <cell r="N34">
            <v>3</v>
          </cell>
        </row>
        <row r="35">
          <cell r="A35" t="str">
            <v>BLKDIA_2_BDEBT1</v>
          </cell>
          <cell r="B35">
            <v>330</v>
          </cell>
          <cell r="C35">
            <v>330</v>
          </cell>
          <cell r="D35">
            <v>330</v>
          </cell>
          <cell r="E35">
            <v>330</v>
          </cell>
          <cell r="F35">
            <v>330</v>
          </cell>
          <cell r="G35">
            <v>330</v>
          </cell>
          <cell r="H35">
            <v>330</v>
          </cell>
          <cell r="I35">
            <v>330</v>
          </cell>
          <cell r="J35">
            <v>330</v>
          </cell>
          <cell r="K35">
            <v>330</v>
          </cell>
          <cell r="L35">
            <v>330</v>
          </cell>
          <cell r="M35">
            <v>330</v>
          </cell>
          <cell r="N35">
            <v>1</v>
          </cell>
        </row>
        <row r="36">
          <cell r="A36" t="str">
            <v>BLM_2_UNITS</v>
          </cell>
          <cell r="B36">
            <v>47</v>
          </cell>
          <cell r="C36">
            <v>47</v>
          </cell>
          <cell r="D36">
            <v>47</v>
          </cell>
          <cell r="E36">
            <v>47</v>
          </cell>
          <cell r="F36">
            <v>47</v>
          </cell>
          <cell r="G36">
            <v>47</v>
          </cell>
          <cell r="H36">
            <v>47</v>
          </cell>
          <cell r="I36">
            <v>47</v>
          </cell>
          <cell r="J36">
            <v>47</v>
          </cell>
          <cell r="K36">
            <v>47</v>
          </cell>
          <cell r="L36">
            <v>47</v>
          </cell>
          <cell r="M36">
            <v>47</v>
          </cell>
          <cell r="N36">
            <v>1</v>
          </cell>
        </row>
        <row r="37">
          <cell r="A37" t="str">
            <v>BOGUE_1_UNITA1</v>
          </cell>
          <cell r="B37">
            <v>47.38</v>
          </cell>
          <cell r="C37">
            <v>47.38</v>
          </cell>
          <cell r="D37">
            <v>47.38</v>
          </cell>
          <cell r="E37">
            <v>47.38</v>
          </cell>
          <cell r="F37">
            <v>47.38</v>
          </cell>
          <cell r="G37">
            <v>47.38</v>
          </cell>
          <cell r="H37">
            <v>47.38</v>
          </cell>
          <cell r="I37">
            <v>47.38</v>
          </cell>
          <cell r="J37">
            <v>47.38</v>
          </cell>
          <cell r="K37">
            <v>47.38</v>
          </cell>
          <cell r="L37">
            <v>47.38</v>
          </cell>
          <cell r="M37">
            <v>47.38</v>
          </cell>
          <cell r="N37">
            <v>1</v>
          </cell>
        </row>
        <row r="38">
          <cell r="A38" t="str">
            <v>BORDER_6_UNITA1</v>
          </cell>
          <cell r="B38">
            <v>51.25</v>
          </cell>
          <cell r="C38">
            <v>51.25</v>
          </cell>
          <cell r="D38">
            <v>51.25</v>
          </cell>
          <cell r="E38">
            <v>51.25</v>
          </cell>
          <cell r="F38">
            <v>51.25</v>
          </cell>
          <cell r="G38">
            <v>51.25</v>
          </cell>
          <cell r="H38">
            <v>51.25</v>
          </cell>
          <cell r="I38">
            <v>51.25</v>
          </cell>
          <cell r="J38">
            <v>51.25</v>
          </cell>
          <cell r="K38">
            <v>51.25</v>
          </cell>
          <cell r="L38">
            <v>51.25</v>
          </cell>
          <cell r="M38">
            <v>51.25</v>
          </cell>
          <cell r="N38">
            <v>1</v>
          </cell>
        </row>
        <row r="39">
          <cell r="A39" t="str">
            <v>BUCKBL_2_PL1X3</v>
          </cell>
          <cell r="B39">
            <v>368.63</v>
          </cell>
          <cell r="C39">
            <v>368.63</v>
          </cell>
          <cell r="D39">
            <v>368.63</v>
          </cell>
          <cell r="E39">
            <v>368.63</v>
          </cell>
          <cell r="F39">
            <v>368.63</v>
          </cell>
          <cell r="G39">
            <v>368.63</v>
          </cell>
          <cell r="H39">
            <v>368.63</v>
          </cell>
          <cell r="I39">
            <v>368.63</v>
          </cell>
          <cell r="J39">
            <v>368.63</v>
          </cell>
          <cell r="K39">
            <v>368.63</v>
          </cell>
          <cell r="L39">
            <v>368.63</v>
          </cell>
          <cell r="M39">
            <v>368.63</v>
          </cell>
          <cell r="N39">
            <v>1</v>
          </cell>
        </row>
        <row r="40">
          <cell r="A40" t="str">
            <v>BUCKCK_7_PL1X2</v>
          </cell>
          <cell r="B40">
            <v>55.6</v>
          </cell>
          <cell r="C40">
            <v>50.82</v>
          </cell>
          <cell r="D40">
            <v>52.25</v>
          </cell>
          <cell r="E40">
            <v>50.8</v>
          </cell>
          <cell r="F40">
            <v>53.4</v>
          </cell>
          <cell r="G40">
            <v>50.8</v>
          </cell>
          <cell r="H40">
            <v>54.6</v>
          </cell>
          <cell r="I40">
            <v>46.8</v>
          </cell>
          <cell r="J40">
            <v>26.4</v>
          </cell>
          <cell r="K40">
            <v>26.4</v>
          </cell>
          <cell r="L40">
            <v>45.8</v>
          </cell>
          <cell r="M40">
            <v>50.8</v>
          </cell>
          <cell r="N40">
            <v>1</v>
          </cell>
        </row>
        <row r="41">
          <cell r="A41" t="str">
            <v>BUTTVL_7_UNIT 1</v>
          </cell>
          <cell r="B41">
            <v>38.799999999999997</v>
          </cell>
          <cell r="C41">
            <v>31.6</v>
          </cell>
          <cell r="D41">
            <v>28.8</v>
          </cell>
          <cell r="E41">
            <v>31.2</v>
          </cell>
          <cell r="F41">
            <v>31.6</v>
          </cell>
          <cell r="G41">
            <v>31.6</v>
          </cell>
          <cell r="H41">
            <v>38.799999999999997</v>
          </cell>
          <cell r="I41">
            <v>31.6</v>
          </cell>
          <cell r="J41">
            <v>38.799999999999997</v>
          </cell>
          <cell r="K41">
            <v>31.6</v>
          </cell>
          <cell r="L41">
            <v>31.6</v>
          </cell>
          <cell r="M41">
            <v>38.799999999999997</v>
          </cell>
          <cell r="N41">
            <v>1</v>
          </cell>
        </row>
        <row r="42">
          <cell r="A42" t="str">
            <v>CALFTN_2_CFSBT1</v>
          </cell>
          <cell r="B42">
            <v>120</v>
          </cell>
          <cell r="C42">
            <v>120</v>
          </cell>
          <cell r="D42">
            <v>120</v>
          </cell>
          <cell r="E42">
            <v>120</v>
          </cell>
          <cell r="F42">
            <v>120</v>
          </cell>
          <cell r="G42">
            <v>120</v>
          </cell>
          <cell r="H42">
            <v>120</v>
          </cell>
          <cell r="I42">
            <v>120</v>
          </cell>
          <cell r="J42">
            <v>120</v>
          </cell>
          <cell r="K42">
            <v>120</v>
          </cell>
          <cell r="L42">
            <v>120</v>
          </cell>
          <cell r="M42">
            <v>120</v>
          </cell>
          <cell r="N42">
            <v>3</v>
          </cell>
        </row>
        <row r="43">
          <cell r="A43" t="str">
            <v>CALGEN_1_UNITS</v>
          </cell>
          <cell r="B43">
            <v>80</v>
          </cell>
          <cell r="C43">
            <v>80</v>
          </cell>
          <cell r="D43">
            <v>80</v>
          </cell>
          <cell r="E43">
            <v>80</v>
          </cell>
          <cell r="F43">
            <v>80</v>
          </cell>
          <cell r="G43">
            <v>80</v>
          </cell>
          <cell r="H43">
            <v>80</v>
          </cell>
          <cell r="I43">
            <v>80</v>
          </cell>
          <cell r="J43">
            <v>80</v>
          </cell>
          <cell r="K43">
            <v>80</v>
          </cell>
          <cell r="L43">
            <v>80</v>
          </cell>
          <cell r="M43">
            <v>80</v>
          </cell>
          <cell r="N43">
            <v>1</v>
          </cell>
        </row>
        <row r="44">
          <cell r="A44" t="str">
            <v>CALPIN_1_AGNEW</v>
          </cell>
          <cell r="B44">
            <v>8.5599999999999987</v>
          </cell>
          <cell r="C44">
            <v>8.5599999999999987</v>
          </cell>
          <cell r="D44">
            <v>8.5599999999999987</v>
          </cell>
          <cell r="E44">
            <v>8.5599999999999987</v>
          </cell>
          <cell r="F44">
            <v>8.5599999999999987</v>
          </cell>
          <cell r="G44">
            <v>8.5599999999999987</v>
          </cell>
          <cell r="H44">
            <v>8.5599999999999987</v>
          </cell>
          <cell r="I44">
            <v>8.5599999999999987</v>
          </cell>
          <cell r="J44">
            <v>8.5599999999999987</v>
          </cell>
          <cell r="K44">
            <v>8.5599999999999987</v>
          </cell>
          <cell r="L44">
            <v>8.5599999999999987</v>
          </cell>
          <cell r="M44">
            <v>8.5599999999999987</v>
          </cell>
          <cell r="N44">
            <v>1</v>
          </cell>
        </row>
        <row r="45">
          <cell r="A45" t="str">
            <v>CAMPFW_7_FARWST</v>
          </cell>
          <cell r="B45">
            <v>0</v>
          </cell>
          <cell r="C45">
            <v>0</v>
          </cell>
          <cell r="D45">
            <v>3.28</v>
          </cell>
          <cell r="E45">
            <v>2</v>
          </cell>
          <cell r="F45">
            <v>1.06</v>
          </cell>
          <cell r="G45">
            <v>0.74</v>
          </cell>
          <cell r="H45">
            <v>3.1</v>
          </cell>
          <cell r="I45">
            <v>3.7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</v>
          </cell>
        </row>
        <row r="46">
          <cell r="A46" t="str">
            <v>CARBOU_7_PL2X3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1</v>
          </cell>
        </row>
        <row r="47">
          <cell r="A47" t="str">
            <v>CARBOU_7_PL4X5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1</v>
          </cell>
        </row>
        <row r="48">
          <cell r="A48" t="str">
            <v>CARBOU_7_UNIT 1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1</v>
          </cell>
        </row>
        <row r="49">
          <cell r="A49" t="str">
            <v>CARLS1_2_CARCT1</v>
          </cell>
          <cell r="B49">
            <v>422</v>
          </cell>
          <cell r="C49">
            <v>422</v>
          </cell>
          <cell r="D49">
            <v>422</v>
          </cell>
          <cell r="E49">
            <v>422</v>
          </cell>
          <cell r="F49">
            <v>422</v>
          </cell>
          <cell r="G49">
            <v>422</v>
          </cell>
          <cell r="H49">
            <v>422</v>
          </cell>
          <cell r="I49">
            <v>422</v>
          </cell>
          <cell r="J49">
            <v>422</v>
          </cell>
          <cell r="K49">
            <v>422</v>
          </cell>
          <cell r="L49">
            <v>422</v>
          </cell>
          <cell r="M49">
            <v>422</v>
          </cell>
          <cell r="N49">
            <v>1</v>
          </cell>
        </row>
        <row r="50">
          <cell r="A50" t="str">
            <v>CARLS2_1_CARCT1</v>
          </cell>
          <cell r="B50">
            <v>105.5</v>
          </cell>
          <cell r="C50">
            <v>105.5</v>
          </cell>
          <cell r="D50">
            <v>105.5</v>
          </cell>
          <cell r="E50">
            <v>105.5</v>
          </cell>
          <cell r="F50">
            <v>105.5</v>
          </cell>
          <cell r="G50">
            <v>105.5</v>
          </cell>
          <cell r="H50">
            <v>105.5</v>
          </cell>
          <cell r="I50">
            <v>105.5</v>
          </cell>
          <cell r="J50">
            <v>105.5</v>
          </cell>
          <cell r="K50">
            <v>105.5</v>
          </cell>
          <cell r="L50">
            <v>105.5</v>
          </cell>
          <cell r="M50">
            <v>105.5</v>
          </cell>
          <cell r="N50">
            <v>2</v>
          </cell>
        </row>
        <row r="51">
          <cell r="A51" t="str">
            <v>CENTER_2_RHONDO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</row>
        <row r="52">
          <cell r="A52" t="str">
            <v>CENTER_6_PEAKER</v>
          </cell>
          <cell r="B52">
            <v>47.11</v>
          </cell>
          <cell r="C52">
            <v>47.11</v>
          </cell>
          <cell r="D52">
            <v>47.11</v>
          </cell>
          <cell r="E52">
            <v>47.11</v>
          </cell>
          <cell r="F52">
            <v>47.11</v>
          </cell>
          <cell r="G52">
            <v>47.11</v>
          </cell>
          <cell r="H52">
            <v>47.11</v>
          </cell>
          <cell r="I52">
            <v>47.11</v>
          </cell>
          <cell r="J52">
            <v>47.11</v>
          </cell>
          <cell r="K52">
            <v>47.11</v>
          </cell>
          <cell r="L52">
            <v>47.11</v>
          </cell>
          <cell r="M52">
            <v>47.11</v>
          </cell>
          <cell r="N52">
            <v>1</v>
          </cell>
        </row>
        <row r="53">
          <cell r="A53" t="str">
            <v>CENTRY_6_PL1X4</v>
          </cell>
          <cell r="B53">
            <v>40</v>
          </cell>
          <cell r="C53">
            <v>40</v>
          </cell>
          <cell r="D53">
            <v>40</v>
          </cell>
          <cell r="E53">
            <v>40</v>
          </cell>
          <cell r="F53">
            <v>40</v>
          </cell>
          <cell r="G53">
            <v>40</v>
          </cell>
          <cell r="H53">
            <v>40</v>
          </cell>
          <cell r="I53">
            <v>40</v>
          </cell>
          <cell r="J53">
            <v>40</v>
          </cell>
          <cell r="K53">
            <v>40</v>
          </cell>
          <cell r="L53">
            <v>40</v>
          </cell>
          <cell r="M53">
            <v>40</v>
          </cell>
          <cell r="N53">
            <v>1</v>
          </cell>
        </row>
        <row r="54">
          <cell r="A54" t="str">
            <v>CHALK_1_UNIT</v>
          </cell>
          <cell r="B54">
            <v>48.67</v>
          </cell>
          <cell r="C54">
            <v>48.67</v>
          </cell>
          <cell r="D54">
            <v>48.67</v>
          </cell>
          <cell r="E54">
            <v>48.67</v>
          </cell>
          <cell r="F54">
            <v>48.67</v>
          </cell>
          <cell r="G54">
            <v>48.67</v>
          </cell>
          <cell r="H54">
            <v>48.67</v>
          </cell>
          <cell r="I54">
            <v>48.67</v>
          </cell>
          <cell r="J54">
            <v>48.67</v>
          </cell>
          <cell r="K54">
            <v>48.67</v>
          </cell>
          <cell r="L54">
            <v>48.67</v>
          </cell>
          <cell r="M54">
            <v>48.67</v>
          </cell>
          <cell r="N54">
            <v>1</v>
          </cell>
        </row>
        <row r="55">
          <cell r="A55" t="str">
            <v>CHICPK_7_UNIT 1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</v>
          </cell>
        </row>
        <row r="56">
          <cell r="A56" t="str">
            <v>CHILLS_7_UNITA1</v>
          </cell>
          <cell r="B56">
            <v>1.82</v>
          </cell>
          <cell r="C56">
            <v>2</v>
          </cell>
          <cell r="D56">
            <v>2</v>
          </cell>
          <cell r="E56">
            <v>2</v>
          </cell>
          <cell r="F56">
            <v>1.4</v>
          </cell>
          <cell r="G56">
            <v>1.68</v>
          </cell>
          <cell r="H56">
            <v>1.56</v>
          </cell>
          <cell r="I56">
            <v>1.52</v>
          </cell>
          <cell r="J56">
            <v>1.74</v>
          </cell>
          <cell r="K56">
            <v>1.75</v>
          </cell>
          <cell r="L56">
            <v>1.8</v>
          </cell>
          <cell r="M56">
            <v>1.61</v>
          </cell>
          <cell r="N56">
            <v>1</v>
          </cell>
        </row>
        <row r="57">
          <cell r="A57" t="str">
            <v>CHINO_2_APEBT1</v>
          </cell>
          <cell r="B57">
            <v>40</v>
          </cell>
          <cell r="C57">
            <v>40</v>
          </cell>
          <cell r="D57">
            <v>40</v>
          </cell>
          <cell r="E57">
            <v>40</v>
          </cell>
          <cell r="F57">
            <v>40</v>
          </cell>
          <cell r="G57">
            <v>40</v>
          </cell>
          <cell r="H57">
            <v>40</v>
          </cell>
          <cell r="I57">
            <v>40</v>
          </cell>
          <cell r="J57">
            <v>40</v>
          </cell>
          <cell r="K57">
            <v>40</v>
          </cell>
          <cell r="L57">
            <v>40</v>
          </cell>
          <cell r="M57">
            <v>40</v>
          </cell>
          <cell r="N57">
            <v>3</v>
          </cell>
        </row>
        <row r="58">
          <cell r="A58" t="str">
            <v>CHINO_6_CIMGEN</v>
          </cell>
          <cell r="B58">
            <v>9.9999999999980105E-3</v>
          </cell>
          <cell r="C58">
            <v>9.9999999999980105E-3</v>
          </cell>
          <cell r="D58">
            <v>9.9999999999980105E-3</v>
          </cell>
          <cell r="E58">
            <v>9.9999999999980105E-3</v>
          </cell>
          <cell r="F58">
            <v>9.9999999999980105E-3</v>
          </cell>
          <cell r="G58">
            <v>9.9999999999980105E-3</v>
          </cell>
          <cell r="H58">
            <v>9.9999999999980105E-3</v>
          </cell>
          <cell r="I58">
            <v>9.9999999999980105E-3</v>
          </cell>
          <cell r="J58">
            <v>9.9999999999980105E-3</v>
          </cell>
          <cell r="K58">
            <v>9.9999999999980105E-3</v>
          </cell>
          <cell r="L58">
            <v>9.9999999999980105E-3</v>
          </cell>
          <cell r="M58">
            <v>9.9999999999980105E-3</v>
          </cell>
          <cell r="N58">
            <v>1</v>
          </cell>
        </row>
        <row r="59">
          <cell r="A59" t="str">
            <v>CHWCHL_1_UNIT</v>
          </cell>
          <cell r="B59">
            <v>48</v>
          </cell>
          <cell r="C59">
            <v>48</v>
          </cell>
          <cell r="D59">
            <v>48</v>
          </cell>
          <cell r="E59">
            <v>48</v>
          </cell>
          <cell r="F59">
            <v>48</v>
          </cell>
          <cell r="G59">
            <v>48</v>
          </cell>
          <cell r="H59">
            <v>48</v>
          </cell>
          <cell r="I59">
            <v>48</v>
          </cell>
          <cell r="J59">
            <v>48</v>
          </cell>
          <cell r="K59">
            <v>48</v>
          </cell>
          <cell r="L59">
            <v>48</v>
          </cell>
          <cell r="M59">
            <v>48</v>
          </cell>
          <cell r="N59">
            <v>1</v>
          </cell>
        </row>
        <row r="60">
          <cell r="A60" t="str">
            <v>COCOPP_2_CTG1</v>
          </cell>
          <cell r="B60">
            <v>202.5</v>
          </cell>
          <cell r="C60">
            <v>202.49</v>
          </cell>
          <cell r="D60">
            <v>201.5</v>
          </cell>
          <cell r="E60">
            <v>197.99</v>
          </cell>
          <cell r="F60">
            <v>197.56</v>
          </cell>
          <cell r="G60">
            <v>194.46</v>
          </cell>
          <cell r="H60">
            <v>192.97</v>
          </cell>
          <cell r="I60">
            <v>192.96</v>
          </cell>
          <cell r="J60">
            <v>195.25</v>
          </cell>
          <cell r="K60">
            <v>198.56</v>
          </cell>
          <cell r="L60">
            <v>200.97</v>
          </cell>
          <cell r="M60">
            <v>203.03</v>
          </cell>
          <cell r="N60">
            <v>1</v>
          </cell>
        </row>
        <row r="61">
          <cell r="A61" t="str">
            <v>COCOPP_2_CTG2</v>
          </cell>
          <cell r="B61">
            <v>201.6</v>
          </cell>
          <cell r="C61">
            <v>201.63</v>
          </cell>
          <cell r="D61">
            <v>200.66</v>
          </cell>
          <cell r="E61">
            <v>197.15</v>
          </cell>
          <cell r="F61">
            <v>196.73</v>
          </cell>
          <cell r="G61">
            <v>193.71</v>
          </cell>
          <cell r="H61">
            <v>192.21</v>
          </cell>
          <cell r="I61">
            <v>192.19</v>
          </cell>
          <cell r="J61">
            <v>194.36</v>
          </cell>
          <cell r="K61">
            <v>197.62</v>
          </cell>
          <cell r="L61">
            <v>200.12</v>
          </cell>
          <cell r="M61">
            <v>202.17</v>
          </cell>
          <cell r="N61">
            <v>1</v>
          </cell>
        </row>
        <row r="62">
          <cell r="A62" t="str">
            <v>COCOPP_2_CTG3</v>
          </cell>
          <cell r="B62">
            <v>201.2</v>
          </cell>
          <cell r="C62">
            <v>201.2</v>
          </cell>
          <cell r="D62">
            <v>200.19</v>
          </cell>
          <cell r="E62">
            <v>196.84</v>
          </cell>
          <cell r="F62">
            <v>196.48</v>
          </cell>
          <cell r="G62">
            <v>192.95</v>
          </cell>
          <cell r="H62">
            <v>191.43</v>
          </cell>
          <cell r="I62">
            <v>191.43</v>
          </cell>
          <cell r="J62">
            <v>193.71</v>
          </cell>
          <cell r="K62">
            <v>197.18</v>
          </cell>
          <cell r="L62">
            <v>199.67</v>
          </cell>
          <cell r="M62">
            <v>201.74</v>
          </cell>
          <cell r="N62">
            <v>1</v>
          </cell>
        </row>
        <row r="63">
          <cell r="A63" t="str">
            <v>COCOPP_2_CTG4</v>
          </cell>
          <cell r="B63">
            <v>203.1</v>
          </cell>
          <cell r="C63">
            <v>203.09</v>
          </cell>
          <cell r="D63">
            <v>202.07</v>
          </cell>
          <cell r="E63">
            <v>198.69</v>
          </cell>
          <cell r="F63">
            <v>198.21</v>
          </cell>
          <cell r="G63">
            <v>194.29</v>
          </cell>
          <cell r="H63">
            <v>192.77</v>
          </cell>
          <cell r="I63">
            <v>192.77</v>
          </cell>
          <cell r="J63">
            <v>195.06</v>
          </cell>
          <cell r="K63">
            <v>199.04</v>
          </cell>
          <cell r="L63">
            <v>201.7</v>
          </cell>
          <cell r="M63">
            <v>203.61</v>
          </cell>
          <cell r="N63">
            <v>1</v>
          </cell>
        </row>
        <row r="64">
          <cell r="A64" t="str">
            <v>COLGAT_7_UNIT 1</v>
          </cell>
          <cell r="B64">
            <v>120</v>
          </cell>
          <cell r="C64">
            <v>144.80000000000001</v>
          </cell>
          <cell r="D64">
            <v>156.4</v>
          </cell>
          <cell r="E64">
            <v>131.19999999999999</v>
          </cell>
          <cell r="F64">
            <v>162.4</v>
          </cell>
          <cell r="G64">
            <v>161.6</v>
          </cell>
          <cell r="H64">
            <v>159.19999999999999</v>
          </cell>
          <cell r="I64">
            <v>154.4</v>
          </cell>
          <cell r="J64">
            <v>153.4</v>
          </cell>
          <cell r="K64">
            <v>169.58</v>
          </cell>
          <cell r="L64">
            <v>121.6</v>
          </cell>
          <cell r="M64">
            <v>121.6</v>
          </cell>
          <cell r="N64">
            <v>1</v>
          </cell>
        </row>
        <row r="65">
          <cell r="A65" t="str">
            <v>COLGAT_7_UNIT 2</v>
          </cell>
          <cell r="B65">
            <v>120</v>
          </cell>
          <cell r="C65">
            <v>120</v>
          </cell>
          <cell r="D65">
            <v>124.8</v>
          </cell>
          <cell r="E65">
            <v>129.6</v>
          </cell>
          <cell r="F65">
            <v>132</v>
          </cell>
          <cell r="G65">
            <v>161.19999999999999</v>
          </cell>
          <cell r="H65">
            <v>157.19999999999999</v>
          </cell>
          <cell r="I65">
            <v>156</v>
          </cell>
          <cell r="J65">
            <v>154.19999999999999</v>
          </cell>
          <cell r="K65">
            <v>153</v>
          </cell>
          <cell r="L65">
            <v>124.8</v>
          </cell>
          <cell r="M65">
            <v>149.80000000000001</v>
          </cell>
          <cell r="N65">
            <v>1</v>
          </cell>
        </row>
        <row r="66">
          <cell r="A66" t="str">
            <v>COLTON_6_AGUAM1</v>
          </cell>
          <cell r="B66">
            <v>43</v>
          </cell>
          <cell r="C66">
            <v>43</v>
          </cell>
          <cell r="D66">
            <v>43</v>
          </cell>
          <cell r="E66">
            <v>43</v>
          </cell>
          <cell r="F66">
            <v>43</v>
          </cell>
          <cell r="G66">
            <v>43</v>
          </cell>
          <cell r="H66">
            <v>43</v>
          </cell>
          <cell r="I66">
            <v>43</v>
          </cell>
          <cell r="J66">
            <v>43</v>
          </cell>
          <cell r="K66">
            <v>43</v>
          </cell>
          <cell r="L66">
            <v>43</v>
          </cell>
          <cell r="M66">
            <v>43</v>
          </cell>
          <cell r="N66">
            <v>1</v>
          </cell>
        </row>
        <row r="67">
          <cell r="A67" t="str">
            <v>COLUSA_2_PL1X3</v>
          </cell>
          <cell r="B67">
            <v>512.25</v>
          </cell>
          <cell r="C67">
            <v>515</v>
          </cell>
          <cell r="D67">
            <v>511.77000000000004</v>
          </cell>
          <cell r="E67">
            <v>507.55</v>
          </cell>
          <cell r="F67">
            <v>519.69000000000005</v>
          </cell>
          <cell r="G67">
            <v>486.83</v>
          </cell>
          <cell r="H67">
            <v>485.94</v>
          </cell>
          <cell r="I67">
            <v>484.86999999999995</v>
          </cell>
          <cell r="J67">
            <v>494.65000000000003</v>
          </cell>
          <cell r="K67">
            <v>507.55</v>
          </cell>
          <cell r="L67">
            <v>510.74999999999994</v>
          </cell>
          <cell r="M67">
            <v>513.69000000000005</v>
          </cell>
          <cell r="N67">
            <v>1</v>
          </cell>
        </row>
        <row r="68">
          <cell r="A68" t="str">
            <v>COLVIL_7_PL1X2</v>
          </cell>
          <cell r="B68">
            <v>206.61</v>
          </cell>
          <cell r="C68">
            <v>149.22999999999999</v>
          </cell>
          <cell r="D68">
            <v>145.19999999999999</v>
          </cell>
          <cell r="E68">
            <v>199.85</v>
          </cell>
          <cell r="F68">
            <v>156.36000000000001</v>
          </cell>
          <cell r="G68">
            <v>98.22</v>
          </cell>
          <cell r="H68">
            <v>99.37</v>
          </cell>
          <cell r="I68">
            <v>175.58</v>
          </cell>
          <cell r="J68">
            <v>149.58000000000001</v>
          </cell>
          <cell r="K68">
            <v>91.23</v>
          </cell>
          <cell r="L68">
            <v>114.24</v>
          </cell>
          <cell r="M68">
            <v>140.29</v>
          </cell>
          <cell r="N68">
            <v>1</v>
          </cell>
        </row>
        <row r="69">
          <cell r="A69" t="str">
            <v>CONTRL_1_POOLE</v>
          </cell>
          <cell r="B69">
            <v>0.9</v>
          </cell>
          <cell r="C69">
            <v>0.98</v>
          </cell>
          <cell r="D69">
            <v>0.65</v>
          </cell>
          <cell r="E69">
            <v>0.72</v>
          </cell>
          <cell r="F69">
            <v>1.81</v>
          </cell>
          <cell r="G69">
            <v>8.9600000000000009</v>
          </cell>
          <cell r="H69">
            <v>7.38</v>
          </cell>
          <cell r="I69">
            <v>4.88</v>
          </cell>
          <cell r="J69">
            <v>0.6</v>
          </cell>
          <cell r="K69">
            <v>0.31</v>
          </cell>
          <cell r="L69">
            <v>0.38</v>
          </cell>
          <cell r="M69">
            <v>0.8</v>
          </cell>
          <cell r="N69">
            <v>1</v>
          </cell>
        </row>
        <row r="70">
          <cell r="A70" t="str">
            <v>CONTRL_1_RUSHCK</v>
          </cell>
          <cell r="B70">
            <v>0</v>
          </cell>
          <cell r="C70">
            <v>0.8</v>
          </cell>
          <cell r="D70">
            <v>5.62</v>
          </cell>
          <cell r="E70">
            <v>5.62</v>
          </cell>
          <cell r="F70">
            <v>5.6</v>
          </cell>
          <cell r="G70">
            <v>4.74</v>
          </cell>
          <cell r="H70">
            <v>0.8</v>
          </cell>
          <cell r="I70">
            <v>1.3</v>
          </cell>
          <cell r="J70">
            <v>1.6</v>
          </cell>
          <cell r="K70">
            <v>1.62</v>
          </cell>
          <cell r="L70">
            <v>0.66</v>
          </cell>
          <cell r="M70">
            <v>0.82</v>
          </cell>
          <cell r="N70">
            <v>1</v>
          </cell>
        </row>
        <row r="71">
          <cell r="A71" t="str">
            <v>CORONS_6_CLRWTR</v>
          </cell>
          <cell r="B71">
            <v>8</v>
          </cell>
          <cell r="C71">
            <v>8</v>
          </cell>
          <cell r="D71">
            <v>8</v>
          </cell>
          <cell r="E71">
            <v>8</v>
          </cell>
          <cell r="F71">
            <v>8</v>
          </cell>
          <cell r="G71">
            <v>8</v>
          </cell>
          <cell r="H71">
            <v>8</v>
          </cell>
          <cell r="I71">
            <v>8</v>
          </cell>
          <cell r="J71">
            <v>8</v>
          </cell>
          <cell r="K71">
            <v>8</v>
          </cell>
          <cell r="L71">
            <v>8</v>
          </cell>
          <cell r="M71">
            <v>8</v>
          </cell>
          <cell r="N71">
            <v>1</v>
          </cell>
        </row>
        <row r="72">
          <cell r="A72" t="str">
            <v>CRESTA_7_PL1X2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1</v>
          </cell>
        </row>
        <row r="73">
          <cell r="A73" t="str">
            <v>CSCCOG_1_UNIT 1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</v>
          </cell>
        </row>
        <row r="74">
          <cell r="A74" t="str">
            <v>CSCGNR_1_UNIT 1</v>
          </cell>
          <cell r="B74">
            <v>24</v>
          </cell>
          <cell r="C74">
            <v>24</v>
          </cell>
          <cell r="D74">
            <v>24</v>
          </cell>
          <cell r="E74">
            <v>24</v>
          </cell>
          <cell r="F74">
            <v>24</v>
          </cell>
          <cell r="G74">
            <v>24</v>
          </cell>
          <cell r="H74">
            <v>24</v>
          </cell>
          <cell r="I74">
            <v>24</v>
          </cell>
          <cell r="J74">
            <v>24</v>
          </cell>
          <cell r="K74">
            <v>24</v>
          </cell>
          <cell r="L74">
            <v>24</v>
          </cell>
          <cell r="M74">
            <v>24</v>
          </cell>
          <cell r="N74">
            <v>1</v>
          </cell>
        </row>
        <row r="75">
          <cell r="A75" t="str">
            <v>CSCGNR_1_UNIT 2</v>
          </cell>
          <cell r="B75">
            <v>24</v>
          </cell>
          <cell r="C75">
            <v>24</v>
          </cell>
          <cell r="D75">
            <v>24</v>
          </cell>
          <cell r="E75">
            <v>24</v>
          </cell>
          <cell r="F75">
            <v>24</v>
          </cell>
          <cell r="G75">
            <v>24</v>
          </cell>
          <cell r="H75">
            <v>24</v>
          </cell>
          <cell r="I75">
            <v>24</v>
          </cell>
          <cell r="J75">
            <v>24</v>
          </cell>
          <cell r="K75">
            <v>24</v>
          </cell>
          <cell r="L75">
            <v>24</v>
          </cell>
          <cell r="M75">
            <v>24</v>
          </cell>
          <cell r="N75">
            <v>1</v>
          </cell>
        </row>
        <row r="76">
          <cell r="A76" t="str">
            <v>CSTRVL_7_PL1X2</v>
          </cell>
          <cell r="B76">
            <v>4.13</v>
          </cell>
          <cell r="C76">
            <v>3.51</v>
          </cell>
          <cell r="D76">
            <v>3.69</v>
          </cell>
          <cell r="E76">
            <v>4.01</v>
          </cell>
          <cell r="F76">
            <v>3.63</v>
          </cell>
          <cell r="G76">
            <v>3.95</v>
          </cell>
          <cell r="H76">
            <v>4.16</v>
          </cell>
          <cell r="I76">
            <v>4.1399999999999997</v>
          </cell>
          <cell r="J76">
            <v>4.17</v>
          </cell>
          <cell r="K76">
            <v>3.86</v>
          </cell>
          <cell r="L76">
            <v>3.98</v>
          </cell>
          <cell r="M76">
            <v>3.73</v>
          </cell>
          <cell r="N76">
            <v>1</v>
          </cell>
        </row>
        <row r="77">
          <cell r="A77" t="str">
            <v>CUMMNG_6_SUNCT1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1</v>
          </cell>
        </row>
        <row r="78">
          <cell r="A78" t="str">
            <v>DELTA_2_PL1X4</v>
          </cell>
          <cell r="B78">
            <v>645.29</v>
          </cell>
          <cell r="C78">
            <v>645.29</v>
          </cell>
          <cell r="D78">
            <v>649</v>
          </cell>
          <cell r="E78">
            <v>644</v>
          </cell>
          <cell r="F78">
            <v>634</v>
          </cell>
          <cell r="G78">
            <v>624</v>
          </cell>
          <cell r="H78">
            <v>617</v>
          </cell>
          <cell r="I78">
            <v>617</v>
          </cell>
          <cell r="J78">
            <v>617</v>
          </cell>
          <cell r="K78">
            <v>634</v>
          </cell>
          <cell r="L78">
            <v>649</v>
          </cell>
          <cell r="M78">
            <v>649</v>
          </cell>
          <cell r="N78">
            <v>1</v>
          </cell>
        </row>
        <row r="79">
          <cell r="A79" t="str">
            <v>DONNLS_7_UNIT</v>
          </cell>
          <cell r="B79">
            <v>60.8</v>
          </cell>
          <cell r="C79">
            <v>59.6</v>
          </cell>
          <cell r="D79">
            <v>54.4</v>
          </cell>
          <cell r="E79">
            <v>52</v>
          </cell>
          <cell r="F79">
            <v>52</v>
          </cell>
          <cell r="G79">
            <v>52</v>
          </cell>
          <cell r="H79">
            <v>55</v>
          </cell>
          <cell r="I79">
            <v>58.2</v>
          </cell>
          <cell r="J79">
            <v>56</v>
          </cell>
          <cell r="K79">
            <v>57.6</v>
          </cell>
          <cell r="L79">
            <v>57.6</v>
          </cell>
          <cell r="M79">
            <v>57.6</v>
          </cell>
          <cell r="N79">
            <v>1</v>
          </cell>
        </row>
        <row r="80">
          <cell r="A80" t="str">
            <v>DOUBLC_1_UNITS</v>
          </cell>
          <cell r="B80">
            <v>32.229999999999997</v>
          </cell>
          <cell r="C80">
            <v>32.229999999999997</v>
          </cell>
          <cell r="D80">
            <v>32.229999999999997</v>
          </cell>
          <cell r="E80">
            <v>32.229999999999997</v>
          </cell>
          <cell r="F80">
            <v>32.229999999999997</v>
          </cell>
          <cell r="G80">
            <v>32.229999999999997</v>
          </cell>
          <cell r="H80">
            <v>32.229999999999997</v>
          </cell>
          <cell r="I80">
            <v>32.229999999999997</v>
          </cell>
          <cell r="J80">
            <v>32.229999999999997</v>
          </cell>
          <cell r="K80">
            <v>32.229999999999997</v>
          </cell>
          <cell r="L80">
            <v>32.229999999999997</v>
          </cell>
          <cell r="M80">
            <v>32.229999999999997</v>
          </cell>
          <cell r="N80">
            <v>1</v>
          </cell>
        </row>
        <row r="81">
          <cell r="A81" t="str">
            <v>DRACKR_2_DSUBT1</v>
          </cell>
          <cell r="B81">
            <v>126</v>
          </cell>
          <cell r="C81">
            <v>126</v>
          </cell>
          <cell r="D81">
            <v>126</v>
          </cell>
          <cell r="E81">
            <v>126</v>
          </cell>
          <cell r="F81">
            <v>126</v>
          </cell>
          <cell r="G81">
            <v>126</v>
          </cell>
          <cell r="H81">
            <v>126</v>
          </cell>
          <cell r="I81">
            <v>126</v>
          </cell>
          <cell r="J81">
            <v>126</v>
          </cell>
          <cell r="K81">
            <v>126</v>
          </cell>
          <cell r="L81">
            <v>126</v>
          </cell>
          <cell r="M81">
            <v>126</v>
          </cell>
          <cell r="N81">
            <v>3</v>
          </cell>
        </row>
        <row r="82">
          <cell r="A82" t="str">
            <v>DRACKR_2_DSUBT2</v>
          </cell>
          <cell r="B82">
            <v>218.18</v>
          </cell>
          <cell r="C82">
            <v>230</v>
          </cell>
          <cell r="D82">
            <v>230</v>
          </cell>
          <cell r="E82">
            <v>230</v>
          </cell>
          <cell r="F82">
            <v>230</v>
          </cell>
          <cell r="G82">
            <v>230</v>
          </cell>
          <cell r="H82">
            <v>230</v>
          </cell>
          <cell r="I82">
            <v>230</v>
          </cell>
          <cell r="J82">
            <v>230</v>
          </cell>
          <cell r="K82">
            <v>230</v>
          </cell>
          <cell r="L82">
            <v>230</v>
          </cell>
          <cell r="M82">
            <v>204.5</v>
          </cell>
          <cell r="N82">
            <v>3</v>
          </cell>
        </row>
        <row r="83">
          <cell r="A83" t="str">
            <v>DRACKR_2_DSUBT3</v>
          </cell>
          <cell r="B83">
            <v>230</v>
          </cell>
          <cell r="C83">
            <v>230</v>
          </cell>
          <cell r="D83">
            <v>230</v>
          </cell>
          <cell r="E83">
            <v>230</v>
          </cell>
          <cell r="F83">
            <v>230</v>
          </cell>
          <cell r="G83">
            <v>230</v>
          </cell>
          <cell r="H83">
            <v>230</v>
          </cell>
          <cell r="I83">
            <v>230</v>
          </cell>
          <cell r="J83">
            <v>230</v>
          </cell>
          <cell r="K83">
            <v>230</v>
          </cell>
          <cell r="L83">
            <v>230</v>
          </cell>
          <cell r="M83">
            <v>212.86</v>
          </cell>
          <cell r="N83">
            <v>3</v>
          </cell>
        </row>
        <row r="84">
          <cell r="A84" t="str">
            <v>DREWS_6_PL1X4</v>
          </cell>
          <cell r="B84">
            <v>40</v>
          </cell>
          <cell r="C84">
            <v>40</v>
          </cell>
          <cell r="D84">
            <v>40</v>
          </cell>
          <cell r="E84">
            <v>40</v>
          </cell>
          <cell r="F84">
            <v>40</v>
          </cell>
          <cell r="G84">
            <v>40</v>
          </cell>
          <cell r="H84">
            <v>40</v>
          </cell>
          <cell r="I84">
            <v>40</v>
          </cell>
          <cell r="J84">
            <v>40</v>
          </cell>
          <cell r="K84">
            <v>40</v>
          </cell>
          <cell r="L84">
            <v>40</v>
          </cell>
          <cell r="M84">
            <v>40</v>
          </cell>
          <cell r="N84">
            <v>1</v>
          </cell>
        </row>
        <row r="85">
          <cell r="A85" t="str">
            <v>DRUM_7_PL1X2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1</v>
          </cell>
        </row>
        <row r="86">
          <cell r="A86" t="str">
            <v>DRUM_7_PL3X4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</v>
          </cell>
        </row>
        <row r="87">
          <cell r="A87" t="str">
            <v>DRUM_7_UNIT 5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</v>
          </cell>
        </row>
        <row r="88">
          <cell r="A88" t="str">
            <v>DSRTHV_2_DH2BT1</v>
          </cell>
          <cell r="B88">
            <v>70</v>
          </cell>
          <cell r="C88">
            <v>70</v>
          </cell>
          <cell r="D88">
            <v>70</v>
          </cell>
          <cell r="E88">
            <v>70</v>
          </cell>
          <cell r="F88">
            <v>70</v>
          </cell>
          <cell r="G88">
            <v>70</v>
          </cell>
          <cell r="H88">
            <v>70</v>
          </cell>
          <cell r="I88">
            <v>70</v>
          </cell>
          <cell r="J88">
            <v>70</v>
          </cell>
          <cell r="K88">
            <v>70</v>
          </cell>
          <cell r="L88">
            <v>70</v>
          </cell>
          <cell r="M88">
            <v>70</v>
          </cell>
          <cell r="N88">
            <v>1</v>
          </cell>
        </row>
        <row r="89">
          <cell r="A89" t="str">
            <v>DUANE_1_PL1X3</v>
          </cell>
          <cell r="B89">
            <v>85.650294695481335</v>
          </cell>
          <cell r="C89">
            <v>85.650294695481335</v>
          </cell>
          <cell r="D89">
            <v>85.650294695481335</v>
          </cell>
          <cell r="E89">
            <v>85.650294695481335</v>
          </cell>
          <cell r="F89">
            <v>85.650294695481335</v>
          </cell>
          <cell r="G89">
            <v>85.650294695481335</v>
          </cell>
          <cell r="H89">
            <v>85.650294695481335</v>
          </cell>
          <cell r="I89">
            <v>85.650294695481335</v>
          </cell>
          <cell r="J89">
            <v>85.650294695481335</v>
          </cell>
          <cell r="K89">
            <v>85.650294695481335</v>
          </cell>
          <cell r="L89">
            <v>85.650294695481335</v>
          </cell>
          <cell r="M89">
            <v>85.650294695481335</v>
          </cell>
          <cell r="N89">
            <v>1</v>
          </cell>
        </row>
        <row r="90">
          <cell r="A90" t="str">
            <v>DUTCH1_7_UNIT 1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1</v>
          </cell>
        </row>
        <row r="91">
          <cell r="A91" t="str">
            <v>DUTCH2_7_UNIT 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</v>
          </cell>
        </row>
        <row r="92">
          <cell r="A92" t="str">
            <v>DVLCYN_1_UNITS</v>
          </cell>
          <cell r="B92">
            <v>138.4</v>
          </cell>
          <cell r="C92">
            <v>77.599999999999994</v>
          </cell>
          <cell r="D92">
            <v>70</v>
          </cell>
          <cell r="E92">
            <v>64.8</v>
          </cell>
          <cell r="F92">
            <v>76.599999999999994</v>
          </cell>
          <cell r="G92">
            <v>74.599999999999994</v>
          </cell>
          <cell r="H92">
            <v>70</v>
          </cell>
          <cell r="I92">
            <v>84.4</v>
          </cell>
          <cell r="J92">
            <v>71</v>
          </cell>
          <cell r="K92">
            <v>64</v>
          </cell>
          <cell r="L92">
            <v>63</v>
          </cell>
          <cell r="M92">
            <v>59.2</v>
          </cell>
          <cell r="N92">
            <v>1</v>
          </cell>
        </row>
        <row r="93">
          <cell r="A93" t="str">
            <v>EASTWD_7_UNIT</v>
          </cell>
          <cell r="B93">
            <v>184</v>
          </cell>
          <cell r="C93">
            <v>184</v>
          </cell>
          <cell r="D93">
            <v>184</v>
          </cell>
          <cell r="E93">
            <v>184</v>
          </cell>
          <cell r="F93">
            <v>184</v>
          </cell>
          <cell r="G93">
            <v>184</v>
          </cell>
          <cell r="H93">
            <v>184</v>
          </cell>
          <cell r="I93">
            <v>184</v>
          </cell>
          <cell r="J93">
            <v>184</v>
          </cell>
          <cell r="K93">
            <v>184</v>
          </cell>
          <cell r="L93">
            <v>184</v>
          </cell>
          <cell r="M93">
            <v>184</v>
          </cell>
          <cell r="N93">
            <v>1</v>
          </cell>
        </row>
        <row r="94">
          <cell r="A94" t="str">
            <v>EDWARD_2_E23SB1</v>
          </cell>
          <cell r="B94">
            <v>6</v>
          </cell>
          <cell r="C94">
            <v>6</v>
          </cell>
          <cell r="D94">
            <v>6</v>
          </cell>
          <cell r="E94">
            <v>6</v>
          </cell>
          <cell r="F94">
            <v>6</v>
          </cell>
          <cell r="G94">
            <v>6</v>
          </cell>
          <cell r="H94">
            <v>6</v>
          </cell>
          <cell r="I94">
            <v>6</v>
          </cell>
          <cell r="J94">
            <v>6</v>
          </cell>
          <cell r="K94">
            <v>6</v>
          </cell>
          <cell r="L94">
            <v>6</v>
          </cell>
          <cell r="M94">
            <v>6</v>
          </cell>
          <cell r="N94">
            <v>2</v>
          </cell>
        </row>
        <row r="95">
          <cell r="A95" t="str">
            <v>EDWARD_2_ES2BT3</v>
          </cell>
          <cell r="B95">
            <v>66</v>
          </cell>
          <cell r="C95">
            <v>66</v>
          </cell>
          <cell r="D95">
            <v>66</v>
          </cell>
          <cell r="E95">
            <v>66</v>
          </cell>
          <cell r="F95">
            <v>66</v>
          </cell>
          <cell r="G95">
            <v>66</v>
          </cell>
          <cell r="H95">
            <v>66</v>
          </cell>
          <cell r="I95">
            <v>66</v>
          </cell>
          <cell r="J95">
            <v>66</v>
          </cell>
          <cell r="K95">
            <v>66</v>
          </cell>
          <cell r="L95">
            <v>66</v>
          </cell>
          <cell r="M95">
            <v>66</v>
          </cell>
          <cell r="N95">
            <v>2</v>
          </cell>
        </row>
        <row r="96">
          <cell r="A96" t="str">
            <v>ELCAJN_6_EB1BT1</v>
          </cell>
          <cell r="B96">
            <v>12</v>
          </cell>
          <cell r="C96">
            <v>12</v>
          </cell>
          <cell r="D96">
            <v>12</v>
          </cell>
          <cell r="E96">
            <v>12</v>
          </cell>
          <cell r="F96">
            <v>12</v>
          </cell>
          <cell r="G96">
            <v>12</v>
          </cell>
          <cell r="H96">
            <v>12</v>
          </cell>
          <cell r="I96">
            <v>12</v>
          </cell>
          <cell r="J96">
            <v>12</v>
          </cell>
          <cell r="K96">
            <v>12</v>
          </cell>
          <cell r="L96">
            <v>12</v>
          </cell>
          <cell r="M96">
            <v>12</v>
          </cell>
          <cell r="N96">
            <v>1</v>
          </cell>
        </row>
        <row r="97">
          <cell r="A97" t="str">
            <v>ELCAJN_6_LM6K</v>
          </cell>
          <cell r="B97">
            <v>48.1</v>
          </cell>
          <cell r="C97">
            <v>48.1</v>
          </cell>
          <cell r="D97">
            <v>48.1</v>
          </cell>
          <cell r="E97">
            <v>48.1</v>
          </cell>
          <cell r="F97">
            <v>48.1</v>
          </cell>
          <cell r="G97">
            <v>48.1</v>
          </cell>
          <cell r="H97">
            <v>48.1</v>
          </cell>
          <cell r="I97">
            <v>48.1</v>
          </cell>
          <cell r="J97">
            <v>48.1</v>
          </cell>
          <cell r="K97">
            <v>48.1</v>
          </cell>
          <cell r="L97">
            <v>48.1</v>
          </cell>
          <cell r="M97">
            <v>48.1</v>
          </cell>
          <cell r="N97">
            <v>1</v>
          </cell>
        </row>
        <row r="98">
          <cell r="A98" t="str">
            <v>ELCAJN_6_UNITA1</v>
          </cell>
          <cell r="B98">
            <v>45.42</v>
          </cell>
          <cell r="C98">
            <v>45.42</v>
          </cell>
          <cell r="D98">
            <v>45.42</v>
          </cell>
          <cell r="E98">
            <v>45.42</v>
          </cell>
          <cell r="F98">
            <v>45.42</v>
          </cell>
          <cell r="G98">
            <v>45.42</v>
          </cell>
          <cell r="H98">
            <v>45.42</v>
          </cell>
          <cell r="I98">
            <v>45.42</v>
          </cell>
          <cell r="J98">
            <v>45.42</v>
          </cell>
          <cell r="K98">
            <v>45.42</v>
          </cell>
          <cell r="L98">
            <v>45.42</v>
          </cell>
          <cell r="M98">
            <v>45.42</v>
          </cell>
          <cell r="N98">
            <v>1</v>
          </cell>
        </row>
        <row r="99">
          <cell r="A99" t="str">
            <v>ELECTR_7_PL1X3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1</v>
          </cell>
        </row>
        <row r="100">
          <cell r="A100" t="str">
            <v>ELKCRK_6_STONYG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</v>
          </cell>
        </row>
        <row r="101">
          <cell r="A101" t="str">
            <v>ELKHIL_2_PL1X3</v>
          </cell>
          <cell r="B101">
            <v>171.70000000000005</v>
          </cell>
          <cell r="C101">
            <v>171.70000000000005</v>
          </cell>
          <cell r="D101">
            <v>171.70000000000005</v>
          </cell>
          <cell r="E101">
            <v>171.70000000000005</v>
          </cell>
          <cell r="F101">
            <v>171.70000000000005</v>
          </cell>
          <cell r="G101">
            <v>171.70000000000005</v>
          </cell>
          <cell r="H101">
            <v>171.70000000000005</v>
          </cell>
          <cell r="I101">
            <v>171.70000000000005</v>
          </cell>
          <cell r="J101">
            <v>171.70000000000005</v>
          </cell>
          <cell r="K101">
            <v>171.70000000000005</v>
          </cell>
          <cell r="L101">
            <v>171.70000000000005</v>
          </cell>
          <cell r="M101">
            <v>171.70000000000005</v>
          </cell>
          <cell r="N101">
            <v>1</v>
          </cell>
        </row>
        <row r="102">
          <cell r="A102" t="str">
            <v>ELKHRN_1_EESX3</v>
          </cell>
          <cell r="B102">
            <v>365</v>
          </cell>
          <cell r="C102">
            <v>365</v>
          </cell>
          <cell r="D102">
            <v>365</v>
          </cell>
          <cell r="E102">
            <v>365</v>
          </cell>
          <cell r="F102">
            <v>365</v>
          </cell>
          <cell r="G102">
            <v>365</v>
          </cell>
          <cell r="H102">
            <v>365</v>
          </cell>
          <cell r="I102">
            <v>365</v>
          </cell>
          <cell r="J102">
            <v>365</v>
          </cell>
          <cell r="K102">
            <v>365</v>
          </cell>
          <cell r="L102">
            <v>365</v>
          </cell>
          <cell r="M102">
            <v>365</v>
          </cell>
          <cell r="N102">
            <v>1</v>
          </cell>
        </row>
        <row r="103">
          <cell r="A103" t="str">
            <v>ELSEGN_2_UN1011</v>
          </cell>
          <cell r="B103">
            <v>274.31</v>
          </cell>
          <cell r="C103">
            <v>274.31</v>
          </cell>
          <cell r="D103">
            <v>274.31</v>
          </cell>
          <cell r="E103">
            <v>274.31</v>
          </cell>
          <cell r="F103">
            <v>274.31</v>
          </cell>
          <cell r="G103">
            <v>274.31</v>
          </cell>
          <cell r="H103">
            <v>274.31</v>
          </cell>
          <cell r="I103">
            <v>274.31</v>
          </cell>
          <cell r="J103">
            <v>274.31</v>
          </cell>
          <cell r="K103">
            <v>274.31</v>
          </cell>
          <cell r="L103">
            <v>274.31</v>
          </cell>
          <cell r="M103">
            <v>274.31</v>
          </cell>
          <cell r="N103">
            <v>1</v>
          </cell>
        </row>
        <row r="104">
          <cell r="A104" t="str">
            <v>ELSEGN_2_UN2021</v>
          </cell>
          <cell r="B104">
            <v>271.74</v>
          </cell>
          <cell r="C104">
            <v>271.74</v>
          </cell>
          <cell r="D104">
            <v>271.74</v>
          </cell>
          <cell r="E104">
            <v>271.74</v>
          </cell>
          <cell r="F104">
            <v>271.74</v>
          </cell>
          <cell r="G104">
            <v>271.74</v>
          </cell>
          <cell r="H104">
            <v>271.74</v>
          </cell>
          <cell r="I104">
            <v>271.74</v>
          </cell>
          <cell r="J104">
            <v>271.74</v>
          </cell>
          <cell r="K104">
            <v>271.74</v>
          </cell>
          <cell r="L104">
            <v>271.74</v>
          </cell>
          <cell r="M104">
            <v>271.74</v>
          </cell>
          <cell r="N104">
            <v>1</v>
          </cell>
        </row>
        <row r="105">
          <cell r="A105" t="str">
            <v>ESCNDO_6_EB1BT1</v>
          </cell>
          <cell r="B105">
            <v>20</v>
          </cell>
          <cell r="C105">
            <v>20</v>
          </cell>
          <cell r="D105">
            <v>20</v>
          </cell>
          <cell r="E105">
            <v>20</v>
          </cell>
          <cell r="F105">
            <v>20</v>
          </cell>
          <cell r="G105">
            <v>20</v>
          </cell>
          <cell r="H105">
            <v>20</v>
          </cell>
          <cell r="I105">
            <v>20</v>
          </cell>
          <cell r="J105">
            <v>20</v>
          </cell>
          <cell r="K105">
            <v>20</v>
          </cell>
          <cell r="L105">
            <v>20</v>
          </cell>
          <cell r="M105">
            <v>20</v>
          </cell>
          <cell r="N105">
            <v>1</v>
          </cell>
        </row>
        <row r="106">
          <cell r="A106" t="str">
            <v>ESCNDO_6_EB2BT2</v>
          </cell>
          <cell r="B106">
            <v>20</v>
          </cell>
          <cell r="C106">
            <v>20</v>
          </cell>
          <cell r="D106">
            <v>20</v>
          </cell>
          <cell r="E106">
            <v>20</v>
          </cell>
          <cell r="F106">
            <v>20</v>
          </cell>
          <cell r="G106">
            <v>20</v>
          </cell>
          <cell r="H106">
            <v>20</v>
          </cell>
          <cell r="I106">
            <v>20</v>
          </cell>
          <cell r="J106">
            <v>20</v>
          </cell>
          <cell r="K106">
            <v>20</v>
          </cell>
          <cell r="L106">
            <v>20</v>
          </cell>
          <cell r="M106">
            <v>20</v>
          </cell>
          <cell r="N106">
            <v>1</v>
          </cell>
        </row>
        <row r="107">
          <cell r="A107" t="str">
            <v>ESCNDO_6_EB3BT3</v>
          </cell>
          <cell r="B107">
            <v>20</v>
          </cell>
          <cell r="C107">
            <v>20</v>
          </cell>
          <cell r="D107">
            <v>20</v>
          </cell>
          <cell r="E107">
            <v>20</v>
          </cell>
          <cell r="F107">
            <v>20</v>
          </cell>
          <cell r="G107">
            <v>20</v>
          </cell>
          <cell r="H107">
            <v>20</v>
          </cell>
          <cell r="I107">
            <v>20</v>
          </cell>
          <cell r="J107">
            <v>20</v>
          </cell>
          <cell r="K107">
            <v>20</v>
          </cell>
          <cell r="L107">
            <v>20</v>
          </cell>
          <cell r="M107">
            <v>20</v>
          </cell>
          <cell r="N107">
            <v>1</v>
          </cell>
        </row>
        <row r="108">
          <cell r="A108" t="str">
            <v>ESCNDO_6_PL1X2</v>
          </cell>
          <cell r="B108">
            <v>48.71</v>
          </cell>
          <cell r="C108">
            <v>48.71</v>
          </cell>
          <cell r="D108">
            <v>48.71</v>
          </cell>
          <cell r="E108">
            <v>48.71</v>
          </cell>
          <cell r="F108">
            <v>48.71</v>
          </cell>
          <cell r="G108">
            <v>48.71</v>
          </cell>
          <cell r="H108">
            <v>48.71</v>
          </cell>
          <cell r="I108">
            <v>48.71</v>
          </cell>
          <cell r="J108">
            <v>48.71</v>
          </cell>
          <cell r="K108">
            <v>48.71</v>
          </cell>
          <cell r="L108">
            <v>48.71</v>
          </cell>
          <cell r="M108">
            <v>48.71</v>
          </cell>
          <cell r="N108">
            <v>1</v>
          </cell>
        </row>
        <row r="109">
          <cell r="A109" t="str">
            <v>ESCNDO_6_UNITB1</v>
          </cell>
          <cell r="B109">
            <v>48.04</v>
          </cell>
          <cell r="C109">
            <v>48.04</v>
          </cell>
          <cell r="D109">
            <v>48.04</v>
          </cell>
          <cell r="E109">
            <v>48.04</v>
          </cell>
          <cell r="F109">
            <v>48.04</v>
          </cell>
          <cell r="G109">
            <v>48.04</v>
          </cell>
          <cell r="H109">
            <v>48.04</v>
          </cell>
          <cell r="I109">
            <v>48.04</v>
          </cell>
          <cell r="J109">
            <v>48.04</v>
          </cell>
          <cell r="K109">
            <v>48.04</v>
          </cell>
          <cell r="L109">
            <v>48.04</v>
          </cell>
          <cell r="M109">
            <v>48.04</v>
          </cell>
          <cell r="N109">
            <v>1</v>
          </cell>
        </row>
        <row r="110">
          <cell r="A110" t="str">
            <v>ESCO_6_GLMQF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1</v>
          </cell>
        </row>
        <row r="111">
          <cell r="A111" t="str">
            <v>ESNHWR_2_WC1BT1</v>
          </cell>
          <cell r="B111">
            <v>4.5</v>
          </cell>
          <cell r="C111">
            <v>4.5</v>
          </cell>
          <cell r="D111">
            <v>4.5</v>
          </cell>
          <cell r="E111">
            <v>4.5</v>
          </cell>
          <cell r="F111">
            <v>4.5</v>
          </cell>
          <cell r="G111">
            <v>4.5</v>
          </cell>
          <cell r="H111">
            <v>4.5</v>
          </cell>
          <cell r="I111">
            <v>4.5</v>
          </cell>
          <cell r="J111">
            <v>4.5</v>
          </cell>
          <cell r="K111">
            <v>4.5</v>
          </cell>
          <cell r="L111">
            <v>4.5</v>
          </cell>
          <cell r="M111">
            <v>4.5</v>
          </cell>
          <cell r="N111">
            <v>3</v>
          </cell>
        </row>
        <row r="112">
          <cell r="A112" t="str">
            <v>ETIWND_6_GRPLND</v>
          </cell>
          <cell r="B112">
            <v>45.64</v>
          </cell>
          <cell r="C112">
            <v>45.64</v>
          </cell>
          <cell r="D112">
            <v>45.64</v>
          </cell>
          <cell r="E112">
            <v>45.64</v>
          </cell>
          <cell r="F112">
            <v>45.64</v>
          </cell>
          <cell r="G112">
            <v>45.64</v>
          </cell>
          <cell r="H112">
            <v>45.64</v>
          </cell>
          <cell r="I112">
            <v>45.64</v>
          </cell>
          <cell r="J112">
            <v>45.64</v>
          </cell>
          <cell r="K112">
            <v>45.64</v>
          </cell>
          <cell r="L112">
            <v>45.64</v>
          </cell>
          <cell r="M112">
            <v>45.64</v>
          </cell>
          <cell r="N112">
            <v>1</v>
          </cell>
        </row>
        <row r="113">
          <cell r="A113" t="str">
            <v>EXCHEC_7_UNIT 1</v>
          </cell>
          <cell r="B113">
            <v>0</v>
          </cell>
          <cell r="C113">
            <v>56</v>
          </cell>
          <cell r="D113">
            <v>40</v>
          </cell>
          <cell r="E113">
            <v>44</v>
          </cell>
          <cell r="F113">
            <v>49.6</v>
          </cell>
          <cell r="G113">
            <v>72.8</v>
          </cell>
          <cell r="H113">
            <v>80.2</v>
          </cell>
          <cell r="I113">
            <v>75.599999999999994</v>
          </cell>
          <cell r="J113">
            <v>71.2</v>
          </cell>
          <cell r="K113">
            <v>64</v>
          </cell>
          <cell r="L113">
            <v>0</v>
          </cell>
          <cell r="M113">
            <v>56</v>
          </cell>
          <cell r="N113">
            <v>1</v>
          </cell>
        </row>
        <row r="114">
          <cell r="A114" t="str">
            <v>FMEADO_7_UNIT</v>
          </cell>
          <cell r="B114">
            <v>14</v>
          </cell>
          <cell r="C114">
            <v>14</v>
          </cell>
          <cell r="D114">
            <v>15.8</v>
          </cell>
          <cell r="E114">
            <v>12</v>
          </cell>
          <cell r="F114">
            <v>12.8</v>
          </cell>
          <cell r="G114">
            <v>15.8</v>
          </cell>
          <cell r="H114">
            <v>15.8</v>
          </cell>
          <cell r="I114">
            <v>15.8</v>
          </cell>
          <cell r="J114">
            <v>13.52</v>
          </cell>
          <cell r="K114">
            <v>11.72</v>
          </cell>
          <cell r="L114">
            <v>14.8</v>
          </cell>
          <cell r="M114">
            <v>15.6</v>
          </cell>
          <cell r="N114">
            <v>1</v>
          </cell>
        </row>
        <row r="115">
          <cell r="A115" t="str">
            <v>FORBST_7_UNIT 1</v>
          </cell>
          <cell r="B115">
            <v>37.5</v>
          </cell>
          <cell r="C115">
            <v>30</v>
          </cell>
          <cell r="D115">
            <v>30</v>
          </cell>
          <cell r="E115">
            <v>37.4</v>
          </cell>
          <cell r="F115">
            <v>30</v>
          </cell>
          <cell r="G115">
            <v>30</v>
          </cell>
          <cell r="H115">
            <v>30</v>
          </cell>
          <cell r="I115">
            <v>36</v>
          </cell>
          <cell r="J115">
            <v>30</v>
          </cell>
          <cell r="K115">
            <v>30</v>
          </cell>
          <cell r="L115">
            <v>30</v>
          </cell>
          <cell r="M115">
            <v>32</v>
          </cell>
          <cell r="N115">
            <v>1</v>
          </cell>
        </row>
        <row r="116">
          <cell r="A116" t="str">
            <v>GARLND_2_GARBT1</v>
          </cell>
          <cell r="B116">
            <v>176</v>
          </cell>
          <cell r="C116">
            <v>176</v>
          </cell>
          <cell r="D116">
            <v>176</v>
          </cell>
          <cell r="E116">
            <v>176</v>
          </cell>
          <cell r="F116">
            <v>176</v>
          </cell>
          <cell r="G116">
            <v>176</v>
          </cell>
          <cell r="H116">
            <v>176</v>
          </cell>
          <cell r="I116">
            <v>176</v>
          </cell>
          <cell r="J116">
            <v>176</v>
          </cell>
          <cell r="K116">
            <v>176</v>
          </cell>
          <cell r="L116">
            <v>176</v>
          </cell>
          <cell r="M116">
            <v>176</v>
          </cell>
          <cell r="N116">
            <v>2</v>
          </cell>
        </row>
        <row r="117">
          <cell r="A117" t="str">
            <v>GATEWY_2_GESBT1</v>
          </cell>
          <cell r="B117">
            <v>425</v>
          </cell>
          <cell r="C117">
            <v>425</v>
          </cell>
          <cell r="D117">
            <v>425</v>
          </cell>
          <cell r="E117">
            <v>425</v>
          </cell>
          <cell r="F117">
            <v>425</v>
          </cell>
          <cell r="G117">
            <v>425</v>
          </cell>
          <cell r="H117">
            <v>425</v>
          </cell>
          <cell r="I117">
            <v>425</v>
          </cell>
          <cell r="J117">
            <v>425</v>
          </cell>
          <cell r="K117">
            <v>425</v>
          </cell>
          <cell r="L117">
            <v>425</v>
          </cell>
          <cell r="M117">
            <v>425</v>
          </cell>
          <cell r="N117">
            <v>1</v>
          </cell>
        </row>
        <row r="118">
          <cell r="A118" t="str">
            <v>GATWAY_2_PL1X3</v>
          </cell>
          <cell r="B118">
            <v>416.57000000000005</v>
          </cell>
          <cell r="C118">
            <v>419.30999999999995</v>
          </cell>
          <cell r="D118">
            <v>414.4</v>
          </cell>
          <cell r="E118">
            <v>400.55999999999995</v>
          </cell>
          <cell r="F118">
            <v>394.15999999999997</v>
          </cell>
          <cell r="G118">
            <v>372.09</v>
          </cell>
          <cell r="H118">
            <v>360.51</v>
          </cell>
          <cell r="I118">
            <v>372.51</v>
          </cell>
          <cell r="J118">
            <v>380.59000000000003</v>
          </cell>
          <cell r="K118">
            <v>396.23</v>
          </cell>
          <cell r="L118">
            <v>408</v>
          </cell>
          <cell r="M118">
            <v>410.6</v>
          </cell>
          <cell r="N118">
            <v>1</v>
          </cell>
        </row>
        <row r="119">
          <cell r="A119" t="str">
            <v>GEYS11_7_UNIT11</v>
          </cell>
          <cell r="B119">
            <v>46</v>
          </cell>
          <cell r="C119">
            <v>46</v>
          </cell>
          <cell r="D119">
            <v>46</v>
          </cell>
          <cell r="E119">
            <v>46</v>
          </cell>
          <cell r="F119">
            <v>46</v>
          </cell>
          <cell r="G119">
            <v>46</v>
          </cell>
          <cell r="H119">
            <v>46</v>
          </cell>
          <cell r="I119">
            <v>46</v>
          </cell>
          <cell r="J119">
            <v>46</v>
          </cell>
          <cell r="K119">
            <v>46</v>
          </cell>
          <cell r="L119">
            <v>46</v>
          </cell>
          <cell r="M119">
            <v>46</v>
          </cell>
          <cell r="N119">
            <v>1</v>
          </cell>
        </row>
        <row r="120">
          <cell r="A120" t="str">
            <v>GEYS12_7_UNIT12</v>
          </cell>
          <cell r="B120">
            <v>28</v>
          </cell>
          <cell r="C120">
            <v>28</v>
          </cell>
          <cell r="D120">
            <v>28</v>
          </cell>
          <cell r="E120">
            <v>28</v>
          </cell>
          <cell r="F120">
            <v>28</v>
          </cell>
          <cell r="G120">
            <v>28</v>
          </cell>
          <cell r="H120">
            <v>28</v>
          </cell>
          <cell r="I120">
            <v>28</v>
          </cell>
          <cell r="J120">
            <v>28</v>
          </cell>
          <cell r="K120">
            <v>28</v>
          </cell>
          <cell r="L120">
            <v>28</v>
          </cell>
          <cell r="M120">
            <v>28</v>
          </cell>
          <cell r="N120">
            <v>1</v>
          </cell>
        </row>
        <row r="121">
          <cell r="A121" t="str">
            <v>GEYS13_7_UNIT13</v>
          </cell>
          <cell r="B121">
            <v>34</v>
          </cell>
          <cell r="C121">
            <v>34</v>
          </cell>
          <cell r="D121">
            <v>34</v>
          </cell>
          <cell r="E121">
            <v>34</v>
          </cell>
          <cell r="F121">
            <v>34</v>
          </cell>
          <cell r="G121">
            <v>34</v>
          </cell>
          <cell r="H121">
            <v>34</v>
          </cell>
          <cell r="I121">
            <v>34</v>
          </cell>
          <cell r="J121">
            <v>34</v>
          </cell>
          <cell r="K121">
            <v>34</v>
          </cell>
          <cell r="L121">
            <v>34</v>
          </cell>
          <cell r="M121">
            <v>34</v>
          </cell>
          <cell r="N121">
            <v>1</v>
          </cell>
        </row>
        <row r="122">
          <cell r="A122" t="str">
            <v>GEYS14_7_UNIT14</v>
          </cell>
          <cell r="B122">
            <v>28</v>
          </cell>
          <cell r="C122">
            <v>28</v>
          </cell>
          <cell r="D122">
            <v>28</v>
          </cell>
          <cell r="E122">
            <v>28</v>
          </cell>
          <cell r="F122">
            <v>28</v>
          </cell>
          <cell r="G122">
            <v>28</v>
          </cell>
          <cell r="H122">
            <v>28</v>
          </cell>
          <cell r="I122">
            <v>28</v>
          </cell>
          <cell r="J122">
            <v>28</v>
          </cell>
          <cell r="K122">
            <v>28</v>
          </cell>
          <cell r="L122">
            <v>28</v>
          </cell>
          <cell r="M122">
            <v>28</v>
          </cell>
          <cell r="N122">
            <v>1</v>
          </cell>
        </row>
        <row r="123">
          <cell r="A123" t="str">
            <v>GEYS16_7_UNIT16</v>
          </cell>
          <cell r="B123">
            <v>24</v>
          </cell>
          <cell r="C123">
            <v>24</v>
          </cell>
          <cell r="D123">
            <v>24</v>
          </cell>
          <cell r="E123">
            <v>24</v>
          </cell>
          <cell r="F123">
            <v>24</v>
          </cell>
          <cell r="G123">
            <v>24</v>
          </cell>
          <cell r="H123">
            <v>24</v>
          </cell>
          <cell r="I123">
            <v>24</v>
          </cell>
          <cell r="J123">
            <v>24</v>
          </cell>
          <cell r="K123">
            <v>24</v>
          </cell>
          <cell r="L123">
            <v>24</v>
          </cell>
          <cell r="M123">
            <v>24</v>
          </cell>
          <cell r="N123">
            <v>1</v>
          </cell>
        </row>
        <row r="124">
          <cell r="A124" t="str">
            <v>GEYS17_7_UNIT17</v>
          </cell>
          <cell r="B124">
            <v>34</v>
          </cell>
          <cell r="C124">
            <v>34</v>
          </cell>
          <cell r="D124">
            <v>34</v>
          </cell>
          <cell r="E124">
            <v>34</v>
          </cell>
          <cell r="F124">
            <v>34</v>
          </cell>
          <cell r="G124">
            <v>34</v>
          </cell>
          <cell r="H124">
            <v>34</v>
          </cell>
          <cell r="I124">
            <v>34</v>
          </cell>
          <cell r="J124">
            <v>34</v>
          </cell>
          <cell r="K124">
            <v>34</v>
          </cell>
          <cell r="L124">
            <v>34</v>
          </cell>
          <cell r="M124">
            <v>34</v>
          </cell>
          <cell r="N124">
            <v>1</v>
          </cell>
        </row>
        <row r="125">
          <cell r="A125" t="str">
            <v>GEYS18_7_UNIT18</v>
          </cell>
          <cell r="B125">
            <v>23</v>
          </cell>
          <cell r="C125">
            <v>23</v>
          </cell>
          <cell r="D125">
            <v>23</v>
          </cell>
          <cell r="E125">
            <v>23</v>
          </cell>
          <cell r="F125">
            <v>23</v>
          </cell>
          <cell r="G125">
            <v>23</v>
          </cell>
          <cell r="H125">
            <v>23</v>
          </cell>
          <cell r="I125">
            <v>23</v>
          </cell>
          <cell r="J125">
            <v>23</v>
          </cell>
          <cell r="K125">
            <v>23</v>
          </cell>
          <cell r="L125">
            <v>23</v>
          </cell>
          <cell r="M125">
            <v>23</v>
          </cell>
          <cell r="N125">
            <v>1</v>
          </cell>
        </row>
        <row r="126">
          <cell r="A126" t="str">
            <v>GEYS20_7_UNIT20</v>
          </cell>
          <cell r="B126">
            <v>28</v>
          </cell>
          <cell r="C126">
            <v>28</v>
          </cell>
          <cell r="D126">
            <v>28</v>
          </cell>
          <cell r="E126">
            <v>28</v>
          </cell>
          <cell r="F126">
            <v>28</v>
          </cell>
          <cell r="G126">
            <v>28</v>
          </cell>
          <cell r="H126">
            <v>28</v>
          </cell>
          <cell r="I126">
            <v>28</v>
          </cell>
          <cell r="J126">
            <v>28</v>
          </cell>
          <cell r="K126">
            <v>28</v>
          </cell>
          <cell r="L126">
            <v>28</v>
          </cell>
          <cell r="M126">
            <v>28</v>
          </cell>
          <cell r="N126">
            <v>1</v>
          </cell>
        </row>
        <row r="127">
          <cell r="A127" t="str">
            <v>GILROY_1_UNIT</v>
          </cell>
          <cell r="B127">
            <v>25</v>
          </cell>
          <cell r="C127">
            <v>25</v>
          </cell>
          <cell r="D127">
            <v>25</v>
          </cell>
          <cell r="E127">
            <v>25</v>
          </cell>
          <cell r="F127">
            <v>20</v>
          </cell>
          <cell r="G127">
            <v>20</v>
          </cell>
          <cell r="H127">
            <v>20</v>
          </cell>
          <cell r="I127">
            <v>20</v>
          </cell>
          <cell r="J127">
            <v>20</v>
          </cell>
          <cell r="K127">
            <v>25</v>
          </cell>
          <cell r="L127">
            <v>25</v>
          </cell>
          <cell r="M127">
            <v>25</v>
          </cell>
          <cell r="N127">
            <v>1</v>
          </cell>
        </row>
        <row r="128">
          <cell r="A128" t="str">
            <v>GILRPP_1_PL1X2</v>
          </cell>
          <cell r="B128">
            <v>95.2</v>
          </cell>
          <cell r="C128">
            <v>95.2</v>
          </cell>
          <cell r="D128">
            <v>95.2</v>
          </cell>
          <cell r="E128">
            <v>95.2</v>
          </cell>
          <cell r="F128">
            <v>95.2</v>
          </cell>
          <cell r="G128">
            <v>95.2</v>
          </cell>
          <cell r="H128">
            <v>95.2</v>
          </cell>
          <cell r="I128">
            <v>95.2</v>
          </cell>
          <cell r="J128">
            <v>95.2</v>
          </cell>
          <cell r="K128">
            <v>95.2</v>
          </cell>
          <cell r="L128">
            <v>95.2</v>
          </cell>
          <cell r="M128">
            <v>95.2</v>
          </cell>
          <cell r="N128">
            <v>1</v>
          </cell>
        </row>
        <row r="129">
          <cell r="A129" t="str">
            <v>GILRPP_1_PL3X4</v>
          </cell>
          <cell r="B129">
            <v>46.2</v>
          </cell>
          <cell r="C129">
            <v>46.2</v>
          </cell>
          <cell r="D129">
            <v>46.2</v>
          </cell>
          <cell r="E129">
            <v>46.2</v>
          </cell>
          <cell r="F129">
            <v>46.2</v>
          </cell>
          <cell r="G129">
            <v>46.2</v>
          </cell>
          <cell r="H129">
            <v>46.2</v>
          </cell>
          <cell r="I129">
            <v>46.2</v>
          </cell>
          <cell r="J129">
            <v>46.2</v>
          </cell>
          <cell r="K129">
            <v>46.2</v>
          </cell>
          <cell r="L129">
            <v>46.2</v>
          </cell>
          <cell r="M129">
            <v>46.2</v>
          </cell>
          <cell r="N129">
            <v>1</v>
          </cell>
        </row>
        <row r="130">
          <cell r="A130" t="str">
            <v>GLNARM_2_UNIT 5</v>
          </cell>
          <cell r="B130">
            <v>65</v>
          </cell>
          <cell r="C130">
            <v>65</v>
          </cell>
          <cell r="D130">
            <v>65</v>
          </cell>
          <cell r="E130">
            <v>65</v>
          </cell>
          <cell r="F130">
            <v>65</v>
          </cell>
          <cell r="G130">
            <v>65</v>
          </cell>
          <cell r="H130">
            <v>65</v>
          </cell>
          <cell r="I130">
            <v>65</v>
          </cell>
          <cell r="J130">
            <v>65</v>
          </cell>
          <cell r="K130">
            <v>65</v>
          </cell>
          <cell r="L130">
            <v>65</v>
          </cell>
          <cell r="M130">
            <v>65</v>
          </cell>
          <cell r="N130">
            <v>1</v>
          </cell>
        </row>
        <row r="131">
          <cell r="A131" t="str">
            <v>GLNARM_7_UNIT 1</v>
          </cell>
          <cell r="B131">
            <v>18</v>
          </cell>
          <cell r="C131">
            <v>18</v>
          </cell>
          <cell r="D131">
            <v>18</v>
          </cell>
          <cell r="E131">
            <v>18</v>
          </cell>
          <cell r="F131">
            <v>18</v>
          </cell>
          <cell r="G131">
            <v>18</v>
          </cell>
          <cell r="H131">
            <v>18</v>
          </cell>
          <cell r="I131">
            <v>18</v>
          </cell>
          <cell r="J131">
            <v>18</v>
          </cell>
          <cell r="K131">
            <v>18</v>
          </cell>
          <cell r="L131">
            <v>18</v>
          </cell>
          <cell r="M131">
            <v>18</v>
          </cell>
          <cell r="N131">
            <v>1</v>
          </cell>
        </row>
        <row r="132">
          <cell r="A132" t="str">
            <v>GLNARM_7_UNIT 2</v>
          </cell>
          <cell r="B132">
            <v>18.8</v>
          </cell>
          <cell r="C132">
            <v>18.8</v>
          </cell>
          <cell r="D132">
            <v>18.8</v>
          </cell>
          <cell r="E132">
            <v>18.8</v>
          </cell>
          <cell r="F132">
            <v>18.8</v>
          </cell>
          <cell r="G132">
            <v>18.8</v>
          </cell>
          <cell r="H132">
            <v>18.8</v>
          </cell>
          <cell r="I132">
            <v>18.8</v>
          </cell>
          <cell r="J132">
            <v>18.8</v>
          </cell>
          <cell r="K132">
            <v>18.8</v>
          </cell>
          <cell r="L132">
            <v>18.8</v>
          </cell>
          <cell r="M132">
            <v>18.8</v>
          </cell>
          <cell r="N132">
            <v>1</v>
          </cell>
        </row>
        <row r="133">
          <cell r="A133" t="str">
            <v>GLNARM_7_UNIT 3</v>
          </cell>
          <cell r="B133">
            <v>44.83</v>
          </cell>
          <cell r="C133">
            <v>44.83</v>
          </cell>
          <cell r="D133">
            <v>44.83</v>
          </cell>
          <cell r="E133">
            <v>44.83</v>
          </cell>
          <cell r="F133">
            <v>44.83</v>
          </cell>
          <cell r="G133">
            <v>44.83</v>
          </cell>
          <cell r="H133">
            <v>44.83</v>
          </cell>
          <cell r="I133">
            <v>44.83</v>
          </cell>
          <cell r="J133">
            <v>44.83</v>
          </cell>
          <cell r="K133">
            <v>44.83</v>
          </cell>
          <cell r="L133">
            <v>44.83</v>
          </cell>
          <cell r="M133">
            <v>44.83</v>
          </cell>
          <cell r="N133">
            <v>1</v>
          </cell>
        </row>
        <row r="134">
          <cell r="A134" t="str">
            <v>GLNARM_7_UNIT 4</v>
          </cell>
          <cell r="B134">
            <v>42.42</v>
          </cell>
          <cell r="C134">
            <v>42.42</v>
          </cell>
          <cell r="D134">
            <v>42.42</v>
          </cell>
          <cell r="E134">
            <v>42.42</v>
          </cell>
          <cell r="F134">
            <v>42.42</v>
          </cell>
          <cell r="G134">
            <v>42.42</v>
          </cell>
          <cell r="H134">
            <v>42.42</v>
          </cell>
          <cell r="I134">
            <v>42.42</v>
          </cell>
          <cell r="J134">
            <v>42.42</v>
          </cell>
          <cell r="K134">
            <v>42.42</v>
          </cell>
          <cell r="L134">
            <v>42.42</v>
          </cell>
          <cell r="M134">
            <v>42.42</v>
          </cell>
          <cell r="N134">
            <v>1</v>
          </cell>
        </row>
        <row r="135">
          <cell r="A135" t="str">
            <v>GOLETA_2_VALBT1</v>
          </cell>
          <cell r="B135">
            <v>20</v>
          </cell>
          <cell r="C135">
            <v>20</v>
          </cell>
          <cell r="D135">
            <v>20</v>
          </cell>
          <cell r="E135">
            <v>20</v>
          </cell>
          <cell r="F135">
            <v>20</v>
          </cell>
          <cell r="G135">
            <v>20</v>
          </cell>
          <cell r="H135">
            <v>20</v>
          </cell>
          <cell r="I135">
            <v>20</v>
          </cell>
          <cell r="J135">
            <v>20</v>
          </cell>
          <cell r="K135">
            <v>20</v>
          </cell>
          <cell r="L135">
            <v>20</v>
          </cell>
          <cell r="M135">
            <v>20</v>
          </cell>
          <cell r="N135">
            <v>3</v>
          </cell>
        </row>
        <row r="136">
          <cell r="A136" t="str">
            <v>GOLETA_6_ELLWOD</v>
          </cell>
          <cell r="B136">
            <v>54</v>
          </cell>
          <cell r="C136">
            <v>54</v>
          </cell>
          <cell r="D136">
            <v>54</v>
          </cell>
          <cell r="E136">
            <v>54</v>
          </cell>
          <cell r="F136">
            <v>54</v>
          </cell>
          <cell r="G136">
            <v>54</v>
          </cell>
          <cell r="H136">
            <v>54</v>
          </cell>
          <cell r="I136">
            <v>54</v>
          </cell>
          <cell r="J136">
            <v>54</v>
          </cell>
          <cell r="K136">
            <v>54</v>
          </cell>
          <cell r="L136">
            <v>54</v>
          </cell>
          <cell r="M136">
            <v>54</v>
          </cell>
          <cell r="N136">
            <v>1</v>
          </cell>
        </row>
        <row r="137">
          <cell r="A137" t="str">
            <v>GRIZLY_1_UNIT 1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1</v>
          </cell>
        </row>
        <row r="138">
          <cell r="A138" t="str">
            <v>GUERNS_6_HD3BM3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1</v>
          </cell>
        </row>
        <row r="139">
          <cell r="A139" t="str">
            <v>GUERNS_6_VH2BM1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1</v>
          </cell>
        </row>
        <row r="140">
          <cell r="A140" t="str">
            <v>GWFPWR_1_UNITS</v>
          </cell>
          <cell r="B140">
            <v>97.07</v>
          </cell>
          <cell r="C140">
            <v>96.61</v>
          </cell>
          <cell r="D140">
            <v>96.06</v>
          </cell>
          <cell r="E140">
            <v>93.55</v>
          </cell>
          <cell r="F140">
            <v>92.23</v>
          </cell>
          <cell r="G140">
            <v>90.08</v>
          </cell>
          <cell r="H140">
            <v>88.36</v>
          </cell>
          <cell r="I140">
            <v>88.9</v>
          </cell>
          <cell r="J140">
            <v>90.57</v>
          </cell>
          <cell r="K140">
            <v>94.17</v>
          </cell>
          <cell r="L140">
            <v>96.76</v>
          </cell>
          <cell r="M140">
            <v>97.2</v>
          </cell>
          <cell r="N140">
            <v>1</v>
          </cell>
        </row>
        <row r="141">
          <cell r="A141" t="str">
            <v>GYS5X6_7_UNITS</v>
          </cell>
          <cell r="B141">
            <v>61</v>
          </cell>
          <cell r="C141">
            <v>61</v>
          </cell>
          <cell r="D141">
            <v>61</v>
          </cell>
          <cell r="E141">
            <v>61</v>
          </cell>
          <cell r="F141">
            <v>61</v>
          </cell>
          <cell r="G141">
            <v>61</v>
          </cell>
          <cell r="H141">
            <v>61</v>
          </cell>
          <cell r="I141">
            <v>61</v>
          </cell>
          <cell r="J141">
            <v>61</v>
          </cell>
          <cell r="K141">
            <v>61</v>
          </cell>
          <cell r="L141">
            <v>61</v>
          </cell>
          <cell r="M141">
            <v>61</v>
          </cell>
          <cell r="N141">
            <v>1</v>
          </cell>
        </row>
        <row r="142">
          <cell r="A142" t="str">
            <v>GYS7X8_7_UNITS</v>
          </cell>
          <cell r="B142">
            <v>71.8</v>
          </cell>
          <cell r="C142">
            <v>71.8</v>
          </cell>
          <cell r="D142">
            <v>71.8</v>
          </cell>
          <cell r="E142">
            <v>71.8</v>
          </cell>
          <cell r="F142">
            <v>71.8</v>
          </cell>
          <cell r="G142">
            <v>71.8</v>
          </cell>
          <cell r="H142">
            <v>71.8</v>
          </cell>
          <cell r="I142">
            <v>71.8</v>
          </cell>
          <cell r="J142">
            <v>71.8</v>
          </cell>
          <cell r="K142">
            <v>71.8</v>
          </cell>
          <cell r="L142">
            <v>71.8</v>
          </cell>
          <cell r="M142">
            <v>71.8</v>
          </cell>
          <cell r="N142">
            <v>1</v>
          </cell>
        </row>
        <row r="143">
          <cell r="A143" t="str">
            <v>HAASPH_7_PL1X2</v>
          </cell>
          <cell r="B143">
            <v>115.2</v>
          </cell>
          <cell r="C143">
            <v>115.2</v>
          </cell>
          <cell r="D143">
            <v>115.2</v>
          </cell>
          <cell r="E143">
            <v>115.2</v>
          </cell>
          <cell r="F143">
            <v>115.2</v>
          </cell>
          <cell r="G143">
            <v>139.19999999999999</v>
          </cell>
          <cell r="H143">
            <v>144</v>
          </cell>
          <cell r="I143">
            <v>144</v>
          </cell>
          <cell r="J143">
            <v>129.6</v>
          </cell>
          <cell r="K143">
            <v>129.6</v>
          </cell>
          <cell r="L143">
            <v>115.2</v>
          </cell>
          <cell r="M143">
            <v>115.2</v>
          </cell>
          <cell r="N143">
            <v>1</v>
          </cell>
        </row>
        <row r="144">
          <cell r="A144" t="str">
            <v>HALSEY_6_UNIT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1</v>
          </cell>
        </row>
        <row r="145">
          <cell r="A145" t="str">
            <v>HARBGN_7_UNITS</v>
          </cell>
          <cell r="B145">
            <v>35</v>
          </cell>
          <cell r="C145">
            <v>35</v>
          </cell>
          <cell r="D145">
            <v>35</v>
          </cell>
          <cell r="E145">
            <v>35</v>
          </cell>
          <cell r="F145">
            <v>35</v>
          </cell>
          <cell r="G145">
            <v>35</v>
          </cell>
          <cell r="H145">
            <v>35</v>
          </cell>
          <cell r="I145">
            <v>35</v>
          </cell>
          <cell r="J145">
            <v>35</v>
          </cell>
          <cell r="K145">
            <v>35</v>
          </cell>
          <cell r="L145">
            <v>35</v>
          </cell>
          <cell r="M145">
            <v>35</v>
          </cell>
          <cell r="N145">
            <v>1</v>
          </cell>
        </row>
        <row r="146">
          <cell r="A146" t="str">
            <v>HARDWK_6_STWBM1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1</v>
          </cell>
        </row>
        <row r="147">
          <cell r="A147" t="str">
            <v>HELMPG_7_UNIT 1</v>
          </cell>
          <cell r="B147">
            <v>407</v>
          </cell>
          <cell r="C147">
            <v>407</v>
          </cell>
          <cell r="D147">
            <v>407</v>
          </cell>
          <cell r="E147">
            <v>407</v>
          </cell>
          <cell r="F147">
            <v>407</v>
          </cell>
          <cell r="G147">
            <v>407</v>
          </cell>
          <cell r="H147">
            <v>407</v>
          </cell>
          <cell r="I147">
            <v>407</v>
          </cell>
          <cell r="J147">
            <v>407</v>
          </cell>
          <cell r="K147">
            <v>407</v>
          </cell>
          <cell r="L147">
            <v>407</v>
          </cell>
          <cell r="M147">
            <v>407</v>
          </cell>
          <cell r="N147">
            <v>1</v>
          </cell>
        </row>
        <row r="148">
          <cell r="A148" t="str">
            <v>HELMPG_7_UNIT 2</v>
          </cell>
          <cell r="B148">
            <v>407</v>
          </cell>
          <cell r="C148">
            <v>407</v>
          </cell>
          <cell r="D148">
            <v>407</v>
          </cell>
          <cell r="E148">
            <v>407</v>
          </cell>
          <cell r="F148">
            <v>407</v>
          </cell>
          <cell r="G148">
            <v>407</v>
          </cell>
          <cell r="H148">
            <v>407</v>
          </cell>
          <cell r="I148">
            <v>407</v>
          </cell>
          <cell r="J148">
            <v>407</v>
          </cell>
          <cell r="K148">
            <v>407</v>
          </cell>
          <cell r="L148">
            <v>407</v>
          </cell>
          <cell r="M148">
            <v>407</v>
          </cell>
          <cell r="N148">
            <v>1</v>
          </cell>
        </row>
        <row r="149">
          <cell r="A149" t="str">
            <v>HELMPG_7_UNIT 3</v>
          </cell>
          <cell r="B149">
            <v>404</v>
          </cell>
          <cell r="C149">
            <v>404</v>
          </cell>
          <cell r="D149">
            <v>404</v>
          </cell>
          <cell r="E149">
            <v>404</v>
          </cell>
          <cell r="F149">
            <v>404</v>
          </cell>
          <cell r="G149">
            <v>404</v>
          </cell>
          <cell r="H149">
            <v>404</v>
          </cell>
          <cell r="I149">
            <v>404</v>
          </cell>
          <cell r="J149">
            <v>404</v>
          </cell>
          <cell r="K149">
            <v>404</v>
          </cell>
          <cell r="L149">
            <v>404</v>
          </cell>
          <cell r="M149">
            <v>404</v>
          </cell>
          <cell r="N149">
            <v>1</v>
          </cell>
        </row>
        <row r="150">
          <cell r="A150" t="str">
            <v>HENRTA_6_HDEBT1</v>
          </cell>
          <cell r="B150">
            <v>20</v>
          </cell>
          <cell r="C150">
            <v>20</v>
          </cell>
          <cell r="D150">
            <v>20</v>
          </cell>
          <cell r="E150">
            <v>20</v>
          </cell>
          <cell r="F150">
            <v>20</v>
          </cell>
          <cell r="G150">
            <v>20</v>
          </cell>
          <cell r="H150">
            <v>20</v>
          </cell>
          <cell r="I150">
            <v>20</v>
          </cell>
          <cell r="J150">
            <v>20</v>
          </cell>
          <cell r="K150">
            <v>20</v>
          </cell>
          <cell r="L150">
            <v>20</v>
          </cell>
          <cell r="M150">
            <v>20</v>
          </cell>
          <cell r="N150">
            <v>2</v>
          </cell>
        </row>
        <row r="151">
          <cell r="A151" t="str">
            <v>HENRTA_6_UNITA1</v>
          </cell>
          <cell r="B151">
            <v>48.35</v>
          </cell>
          <cell r="C151">
            <v>48.44</v>
          </cell>
          <cell r="D151">
            <v>48.2</v>
          </cell>
          <cell r="E151">
            <v>47.16</v>
          </cell>
          <cell r="F151">
            <v>46.44</v>
          </cell>
          <cell r="G151">
            <v>45.44</v>
          </cell>
          <cell r="H151">
            <v>44.23</v>
          </cell>
          <cell r="I151">
            <v>44.6</v>
          </cell>
          <cell r="J151">
            <v>45.46</v>
          </cell>
          <cell r="K151">
            <v>47.01</v>
          </cell>
          <cell r="L151">
            <v>48.56</v>
          </cell>
          <cell r="M151">
            <v>48.46</v>
          </cell>
          <cell r="N151">
            <v>1</v>
          </cell>
        </row>
        <row r="152">
          <cell r="A152" t="str">
            <v>HENRTA_6_UNITA2</v>
          </cell>
          <cell r="B152">
            <v>48.12</v>
          </cell>
          <cell r="C152">
            <v>48.24</v>
          </cell>
          <cell r="D152">
            <v>47.9</v>
          </cell>
          <cell r="E152">
            <v>46.96</v>
          </cell>
          <cell r="F152">
            <v>46.08</v>
          </cell>
          <cell r="G152">
            <v>45.31</v>
          </cell>
          <cell r="H152">
            <v>44.18</v>
          </cell>
          <cell r="I152">
            <v>44.59</v>
          </cell>
          <cell r="J152">
            <v>45.56</v>
          </cell>
          <cell r="K152">
            <v>47.02</v>
          </cell>
          <cell r="L152">
            <v>48.23</v>
          </cell>
          <cell r="M152">
            <v>48.14</v>
          </cell>
          <cell r="N152">
            <v>1</v>
          </cell>
        </row>
        <row r="153">
          <cell r="A153" t="str">
            <v>HIDSRT_2_UNITS</v>
          </cell>
          <cell r="B153">
            <v>581</v>
          </cell>
          <cell r="C153">
            <v>581</v>
          </cell>
          <cell r="D153">
            <v>581</v>
          </cell>
          <cell r="E153">
            <v>581</v>
          </cell>
          <cell r="F153">
            <v>581</v>
          </cell>
          <cell r="G153">
            <v>581</v>
          </cell>
          <cell r="H153">
            <v>581</v>
          </cell>
          <cell r="I153">
            <v>581</v>
          </cell>
          <cell r="J153">
            <v>581</v>
          </cell>
          <cell r="K153">
            <v>581</v>
          </cell>
          <cell r="L153">
            <v>581</v>
          </cell>
          <cell r="M153">
            <v>581</v>
          </cell>
          <cell r="N153">
            <v>1</v>
          </cell>
        </row>
        <row r="154">
          <cell r="A154" t="str">
            <v>HIGHDS_2_H5SBT1</v>
          </cell>
          <cell r="B154">
            <v>100</v>
          </cell>
          <cell r="C154">
            <v>100</v>
          </cell>
          <cell r="D154">
            <v>100</v>
          </cell>
          <cell r="E154">
            <v>100</v>
          </cell>
          <cell r="F154">
            <v>100</v>
          </cell>
          <cell r="G154">
            <v>100</v>
          </cell>
          <cell r="H154">
            <v>100</v>
          </cell>
          <cell r="I154">
            <v>100</v>
          </cell>
          <cell r="J154">
            <v>100</v>
          </cell>
          <cell r="K154">
            <v>100</v>
          </cell>
          <cell r="L154">
            <v>100</v>
          </cell>
          <cell r="M154">
            <v>100</v>
          </cell>
          <cell r="N154">
            <v>2</v>
          </cell>
        </row>
        <row r="155">
          <cell r="A155" t="str">
            <v>HINSON_6_LBECH1</v>
          </cell>
          <cell r="B155">
            <v>63</v>
          </cell>
          <cell r="C155">
            <v>63</v>
          </cell>
          <cell r="D155">
            <v>63</v>
          </cell>
          <cell r="E155">
            <v>63</v>
          </cell>
          <cell r="F155">
            <v>63</v>
          </cell>
          <cell r="G155">
            <v>63</v>
          </cell>
          <cell r="H155">
            <v>63</v>
          </cell>
          <cell r="I155">
            <v>63</v>
          </cell>
          <cell r="J155">
            <v>63</v>
          </cell>
          <cell r="K155">
            <v>63</v>
          </cell>
          <cell r="L155">
            <v>63</v>
          </cell>
          <cell r="M155">
            <v>63</v>
          </cell>
          <cell r="N155">
            <v>1</v>
          </cell>
        </row>
        <row r="156">
          <cell r="A156" t="str">
            <v>HINSON_6_LBECH2</v>
          </cell>
          <cell r="B156">
            <v>63</v>
          </cell>
          <cell r="C156">
            <v>63</v>
          </cell>
          <cell r="D156">
            <v>63</v>
          </cell>
          <cell r="E156">
            <v>63</v>
          </cell>
          <cell r="F156">
            <v>63</v>
          </cell>
          <cell r="G156">
            <v>63</v>
          </cell>
          <cell r="H156">
            <v>63</v>
          </cell>
          <cell r="I156">
            <v>63</v>
          </cell>
          <cell r="J156">
            <v>63</v>
          </cell>
          <cell r="K156">
            <v>63</v>
          </cell>
          <cell r="L156">
            <v>63</v>
          </cell>
          <cell r="M156">
            <v>63</v>
          </cell>
          <cell r="N156">
            <v>1</v>
          </cell>
        </row>
        <row r="157">
          <cell r="A157" t="str">
            <v>HINSON_6_LBECH3</v>
          </cell>
          <cell r="B157">
            <v>63</v>
          </cell>
          <cell r="C157">
            <v>63</v>
          </cell>
          <cell r="D157">
            <v>63</v>
          </cell>
          <cell r="E157">
            <v>63</v>
          </cell>
          <cell r="F157">
            <v>63</v>
          </cell>
          <cell r="G157">
            <v>63</v>
          </cell>
          <cell r="H157">
            <v>63</v>
          </cell>
          <cell r="I157">
            <v>63</v>
          </cell>
          <cell r="J157">
            <v>63</v>
          </cell>
          <cell r="K157">
            <v>63</v>
          </cell>
          <cell r="L157">
            <v>63</v>
          </cell>
          <cell r="M157">
            <v>63</v>
          </cell>
          <cell r="N157">
            <v>1</v>
          </cell>
        </row>
        <row r="158">
          <cell r="A158" t="str">
            <v>HINSON_6_LBECH4</v>
          </cell>
          <cell r="B158">
            <v>63</v>
          </cell>
          <cell r="C158">
            <v>63</v>
          </cell>
          <cell r="D158">
            <v>63</v>
          </cell>
          <cell r="E158">
            <v>63</v>
          </cell>
          <cell r="F158">
            <v>63</v>
          </cell>
          <cell r="G158">
            <v>63</v>
          </cell>
          <cell r="H158">
            <v>63</v>
          </cell>
          <cell r="I158">
            <v>63</v>
          </cell>
          <cell r="J158">
            <v>63</v>
          </cell>
          <cell r="K158">
            <v>63</v>
          </cell>
          <cell r="L158">
            <v>63</v>
          </cell>
          <cell r="M158">
            <v>63</v>
          </cell>
          <cell r="N158">
            <v>1</v>
          </cell>
        </row>
        <row r="159">
          <cell r="A159" t="str">
            <v>HNTGBH_2_PL1X3</v>
          </cell>
          <cell r="B159">
            <v>534.64</v>
          </cell>
          <cell r="C159">
            <v>534.64</v>
          </cell>
          <cell r="D159">
            <v>534.64</v>
          </cell>
          <cell r="E159">
            <v>534.64</v>
          </cell>
          <cell r="F159">
            <v>534.64</v>
          </cell>
          <cell r="G159">
            <v>534.64</v>
          </cell>
          <cell r="H159">
            <v>534.64</v>
          </cell>
          <cell r="I159">
            <v>534.64</v>
          </cell>
          <cell r="J159">
            <v>534.64</v>
          </cell>
          <cell r="K159">
            <v>534.64</v>
          </cell>
          <cell r="L159">
            <v>534.64</v>
          </cell>
          <cell r="M159">
            <v>534.64</v>
          </cell>
          <cell r="N159">
            <v>1</v>
          </cell>
        </row>
        <row r="160">
          <cell r="A160" t="str">
            <v>HNTGBH_7_UNIT 2</v>
          </cell>
          <cell r="B160">
            <v>206.84</v>
          </cell>
          <cell r="C160">
            <v>206.84</v>
          </cell>
          <cell r="D160">
            <v>206.84</v>
          </cell>
          <cell r="E160">
            <v>206.84</v>
          </cell>
          <cell r="F160">
            <v>206.84</v>
          </cell>
          <cell r="G160">
            <v>206.84</v>
          </cell>
          <cell r="H160">
            <v>206.84</v>
          </cell>
          <cell r="I160">
            <v>206.84</v>
          </cell>
          <cell r="J160">
            <v>206.84</v>
          </cell>
          <cell r="K160">
            <v>206.84</v>
          </cell>
          <cell r="L160">
            <v>206.84</v>
          </cell>
          <cell r="M160">
            <v>206.84</v>
          </cell>
          <cell r="N160">
            <v>1</v>
          </cell>
        </row>
        <row r="161">
          <cell r="A161" t="str">
            <v>HOOVER_2_MWDDYN</v>
          </cell>
          <cell r="B161">
            <v>158</v>
          </cell>
          <cell r="C161">
            <v>133</v>
          </cell>
          <cell r="D161">
            <v>138</v>
          </cell>
          <cell r="E161">
            <v>135</v>
          </cell>
          <cell r="F161">
            <v>169</v>
          </cell>
          <cell r="G161">
            <v>189</v>
          </cell>
          <cell r="H161">
            <v>189</v>
          </cell>
          <cell r="I161">
            <v>191</v>
          </cell>
          <cell r="J161">
            <v>189</v>
          </cell>
          <cell r="K161">
            <v>174</v>
          </cell>
          <cell r="L161">
            <v>112</v>
          </cell>
          <cell r="M161">
            <v>156</v>
          </cell>
          <cell r="N161">
            <v>1</v>
          </cell>
        </row>
        <row r="162">
          <cell r="A162" t="str">
            <v>HOOVER_2_VEADYN</v>
          </cell>
          <cell r="B162">
            <v>12</v>
          </cell>
          <cell r="C162">
            <v>10</v>
          </cell>
          <cell r="D162">
            <v>10</v>
          </cell>
          <cell r="E162">
            <v>10</v>
          </cell>
          <cell r="F162">
            <v>12</v>
          </cell>
          <cell r="G162">
            <v>14</v>
          </cell>
          <cell r="H162">
            <v>14</v>
          </cell>
          <cell r="I162">
            <v>14</v>
          </cell>
          <cell r="J162">
            <v>14</v>
          </cell>
          <cell r="K162">
            <v>11</v>
          </cell>
          <cell r="L162">
            <v>12</v>
          </cell>
          <cell r="M162">
            <v>12</v>
          </cell>
          <cell r="N162">
            <v>1</v>
          </cell>
        </row>
        <row r="163">
          <cell r="A163" t="str">
            <v>HUMBPP_1_UNITS3</v>
          </cell>
          <cell r="B163">
            <v>65.08</v>
          </cell>
          <cell r="C163">
            <v>65.08</v>
          </cell>
          <cell r="D163">
            <v>65.08</v>
          </cell>
          <cell r="E163">
            <v>65.08</v>
          </cell>
          <cell r="F163">
            <v>65.08</v>
          </cell>
          <cell r="G163">
            <v>65.08</v>
          </cell>
          <cell r="H163">
            <v>65.08</v>
          </cell>
          <cell r="I163">
            <v>65.08</v>
          </cell>
          <cell r="J163">
            <v>65.08</v>
          </cell>
          <cell r="K163">
            <v>65.08</v>
          </cell>
          <cell r="L163">
            <v>65.08</v>
          </cell>
          <cell r="M163">
            <v>65.08</v>
          </cell>
          <cell r="N163">
            <v>1</v>
          </cell>
        </row>
        <row r="164">
          <cell r="A164" t="str">
            <v>HUMBPP_6_UNITS</v>
          </cell>
          <cell r="B164">
            <v>97.62</v>
          </cell>
          <cell r="C164">
            <v>97.62</v>
          </cell>
          <cell r="D164">
            <v>97.62</v>
          </cell>
          <cell r="E164">
            <v>97.62</v>
          </cell>
          <cell r="F164">
            <v>97.62</v>
          </cell>
          <cell r="G164">
            <v>97.62</v>
          </cell>
          <cell r="H164">
            <v>97.62</v>
          </cell>
          <cell r="I164">
            <v>97.62</v>
          </cell>
          <cell r="J164">
            <v>97.62</v>
          </cell>
          <cell r="K164">
            <v>97.62</v>
          </cell>
          <cell r="L164">
            <v>97.62</v>
          </cell>
          <cell r="M164">
            <v>97.62</v>
          </cell>
          <cell r="N164">
            <v>1</v>
          </cell>
        </row>
        <row r="165">
          <cell r="A165" t="str">
            <v>HYTTHM_2_UNITS</v>
          </cell>
          <cell r="B165">
            <v>174.6</v>
          </cell>
          <cell r="C165">
            <v>104.4</v>
          </cell>
          <cell r="D165">
            <v>82.4</v>
          </cell>
          <cell r="E165">
            <v>82.8</v>
          </cell>
          <cell r="F165">
            <v>189.44</v>
          </cell>
          <cell r="G165">
            <v>206.4</v>
          </cell>
          <cell r="H165">
            <v>161.36000000000001</v>
          </cell>
          <cell r="I165">
            <v>43.4</v>
          </cell>
          <cell r="J165">
            <v>10</v>
          </cell>
          <cell r="K165">
            <v>35.200000000000003</v>
          </cell>
          <cell r="L165">
            <v>40.6</v>
          </cell>
          <cell r="M165">
            <v>26.4</v>
          </cell>
          <cell r="N165">
            <v>1</v>
          </cell>
        </row>
        <row r="166">
          <cell r="A166" t="str">
            <v>INDIGO_1_UNIT 1</v>
          </cell>
          <cell r="B166">
            <v>45</v>
          </cell>
          <cell r="C166">
            <v>45.3</v>
          </cell>
          <cell r="D166">
            <v>45.3</v>
          </cell>
          <cell r="E166">
            <v>45.3</v>
          </cell>
          <cell r="F166">
            <v>45.3</v>
          </cell>
          <cell r="G166">
            <v>45.3</v>
          </cell>
          <cell r="H166">
            <v>45.3</v>
          </cell>
          <cell r="I166">
            <v>45.3</v>
          </cell>
          <cell r="J166">
            <v>45.3</v>
          </cell>
          <cell r="K166">
            <v>45.3</v>
          </cell>
          <cell r="L166">
            <v>45.3</v>
          </cell>
          <cell r="M166">
            <v>45.3</v>
          </cell>
          <cell r="N166">
            <v>1</v>
          </cell>
        </row>
        <row r="167">
          <cell r="A167" t="str">
            <v>INDIGO_1_UNIT 2</v>
          </cell>
          <cell r="B167">
            <v>45</v>
          </cell>
          <cell r="C167">
            <v>45.3</v>
          </cell>
          <cell r="D167">
            <v>45.3</v>
          </cell>
          <cell r="E167">
            <v>45.3</v>
          </cell>
          <cell r="F167">
            <v>45.3</v>
          </cell>
          <cell r="G167">
            <v>45.3</v>
          </cell>
          <cell r="H167">
            <v>45.3</v>
          </cell>
          <cell r="I167">
            <v>45.3</v>
          </cell>
          <cell r="J167">
            <v>45.3</v>
          </cell>
          <cell r="K167">
            <v>45.3</v>
          </cell>
          <cell r="L167">
            <v>45.3</v>
          </cell>
          <cell r="M167">
            <v>45.3</v>
          </cell>
          <cell r="N167">
            <v>1</v>
          </cell>
        </row>
        <row r="168">
          <cell r="A168" t="str">
            <v>INDIGO_1_UNIT 3</v>
          </cell>
          <cell r="B168">
            <v>45</v>
          </cell>
          <cell r="C168">
            <v>45.3</v>
          </cell>
          <cell r="D168">
            <v>45.3</v>
          </cell>
          <cell r="E168">
            <v>45.3</v>
          </cell>
          <cell r="F168">
            <v>45.3</v>
          </cell>
          <cell r="G168">
            <v>45.3</v>
          </cell>
          <cell r="H168">
            <v>45.3</v>
          </cell>
          <cell r="I168">
            <v>45.3</v>
          </cell>
          <cell r="J168">
            <v>45.3</v>
          </cell>
          <cell r="K168">
            <v>45.3</v>
          </cell>
          <cell r="L168">
            <v>45.3</v>
          </cell>
          <cell r="M168">
            <v>45.3</v>
          </cell>
          <cell r="N168">
            <v>1</v>
          </cell>
        </row>
        <row r="169">
          <cell r="A169" t="str">
            <v>INTKEP_2_UNITS</v>
          </cell>
          <cell r="B169">
            <v>65.400000000000006</v>
          </cell>
          <cell r="C169">
            <v>97.96</v>
          </cell>
          <cell r="D169">
            <v>148.72</v>
          </cell>
          <cell r="E169">
            <v>223.6</v>
          </cell>
          <cell r="F169">
            <v>229</v>
          </cell>
          <cell r="G169">
            <v>105.46</v>
          </cell>
          <cell r="H169">
            <v>154.97999999999999</v>
          </cell>
          <cell r="I169">
            <v>175.48</v>
          </cell>
          <cell r="J169">
            <v>146.16</v>
          </cell>
          <cell r="K169">
            <v>81.02</v>
          </cell>
          <cell r="L169">
            <v>107.86</v>
          </cell>
          <cell r="M169">
            <v>73.2</v>
          </cell>
          <cell r="N169">
            <v>1</v>
          </cell>
        </row>
        <row r="170">
          <cell r="A170" t="str">
            <v>INTMNT_3_ANAHEIM</v>
          </cell>
          <cell r="B170">
            <v>236</v>
          </cell>
          <cell r="C170">
            <v>236</v>
          </cell>
          <cell r="D170">
            <v>236</v>
          </cell>
          <cell r="E170">
            <v>236</v>
          </cell>
          <cell r="F170">
            <v>236</v>
          </cell>
          <cell r="G170">
            <v>236</v>
          </cell>
          <cell r="H170">
            <v>236</v>
          </cell>
          <cell r="I170">
            <v>236</v>
          </cell>
          <cell r="J170">
            <v>236</v>
          </cell>
          <cell r="K170">
            <v>236</v>
          </cell>
          <cell r="L170">
            <v>236</v>
          </cell>
          <cell r="M170">
            <v>236</v>
          </cell>
          <cell r="N170">
            <v>1</v>
          </cell>
        </row>
        <row r="171">
          <cell r="A171" t="str">
            <v>INTMNT_3_RIVERSIDE</v>
          </cell>
          <cell r="B171">
            <v>136</v>
          </cell>
          <cell r="C171">
            <v>136</v>
          </cell>
          <cell r="D171">
            <v>136</v>
          </cell>
          <cell r="E171">
            <v>136</v>
          </cell>
          <cell r="F171">
            <v>136</v>
          </cell>
          <cell r="G171">
            <v>136</v>
          </cell>
          <cell r="H171">
            <v>136</v>
          </cell>
          <cell r="I171">
            <v>136</v>
          </cell>
          <cell r="J171">
            <v>136</v>
          </cell>
          <cell r="K171">
            <v>136</v>
          </cell>
          <cell r="L171">
            <v>136</v>
          </cell>
          <cell r="M171">
            <v>136</v>
          </cell>
          <cell r="N171">
            <v>1</v>
          </cell>
        </row>
        <row r="172">
          <cell r="A172" t="str">
            <v>JOANEC_2_STABT1</v>
          </cell>
          <cell r="B172">
            <v>40</v>
          </cell>
          <cell r="C172">
            <v>40</v>
          </cell>
          <cell r="D172">
            <v>40</v>
          </cell>
          <cell r="E172">
            <v>40</v>
          </cell>
          <cell r="F172">
            <v>40</v>
          </cell>
          <cell r="G172">
            <v>40</v>
          </cell>
          <cell r="H172">
            <v>40</v>
          </cell>
          <cell r="I172">
            <v>40</v>
          </cell>
          <cell r="J172">
            <v>40</v>
          </cell>
          <cell r="K172">
            <v>40</v>
          </cell>
          <cell r="L172">
            <v>40</v>
          </cell>
          <cell r="M172">
            <v>40</v>
          </cell>
          <cell r="N172">
            <v>2</v>
          </cell>
        </row>
        <row r="173">
          <cell r="A173" t="str">
            <v>JOHANN_2_JOSBT1</v>
          </cell>
          <cell r="B173">
            <v>20</v>
          </cell>
          <cell r="C173">
            <v>20</v>
          </cell>
          <cell r="D173">
            <v>20</v>
          </cell>
          <cell r="E173">
            <v>20</v>
          </cell>
          <cell r="F173">
            <v>20</v>
          </cell>
          <cell r="G173">
            <v>20</v>
          </cell>
          <cell r="H173">
            <v>20</v>
          </cell>
          <cell r="I173">
            <v>20</v>
          </cell>
          <cell r="J173">
            <v>20</v>
          </cell>
          <cell r="K173">
            <v>20</v>
          </cell>
          <cell r="L173">
            <v>20</v>
          </cell>
          <cell r="M173">
            <v>20</v>
          </cell>
          <cell r="N173">
            <v>3</v>
          </cell>
        </row>
        <row r="174">
          <cell r="A174" t="str">
            <v>JOHANN_2_JOSBT2</v>
          </cell>
          <cell r="B174">
            <v>20</v>
          </cell>
          <cell r="C174">
            <v>20</v>
          </cell>
          <cell r="D174">
            <v>20</v>
          </cell>
          <cell r="E174">
            <v>20</v>
          </cell>
          <cell r="F174">
            <v>20</v>
          </cell>
          <cell r="G174">
            <v>20</v>
          </cell>
          <cell r="H174">
            <v>20</v>
          </cell>
          <cell r="I174">
            <v>20</v>
          </cell>
          <cell r="J174">
            <v>20</v>
          </cell>
          <cell r="K174">
            <v>20</v>
          </cell>
          <cell r="L174">
            <v>20</v>
          </cell>
          <cell r="M174">
            <v>20</v>
          </cell>
          <cell r="N174">
            <v>2</v>
          </cell>
        </row>
        <row r="175">
          <cell r="A175" t="str">
            <v>JOHANN_2_OCEBT2</v>
          </cell>
          <cell r="B175">
            <v>18</v>
          </cell>
          <cell r="C175">
            <v>18</v>
          </cell>
          <cell r="D175">
            <v>18</v>
          </cell>
          <cell r="E175">
            <v>18</v>
          </cell>
          <cell r="F175">
            <v>18</v>
          </cell>
          <cell r="G175">
            <v>18</v>
          </cell>
          <cell r="H175">
            <v>18</v>
          </cell>
          <cell r="I175">
            <v>18</v>
          </cell>
          <cell r="J175">
            <v>18</v>
          </cell>
          <cell r="K175">
            <v>18</v>
          </cell>
          <cell r="L175">
            <v>18</v>
          </cell>
          <cell r="M175">
            <v>18</v>
          </cell>
          <cell r="N175">
            <v>3</v>
          </cell>
        </row>
        <row r="176">
          <cell r="A176" t="str">
            <v>JOHANN_2_OCEBT3</v>
          </cell>
          <cell r="B176">
            <v>12</v>
          </cell>
          <cell r="C176">
            <v>12</v>
          </cell>
          <cell r="D176">
            <v>12</v>
          </cell>
          <cell r="E176">
            <v>12</v>
          </cell>
          <cell r="F176">
            <v>12</v>
          </cell>
          <cell r="G176">
            <v>12</v>
          </cell>
          <cell r="H176">
            <v>12</v>
          </cell>
          <cell r="I176">
            <v>12</v>
          </cell>
          <cell r="J176">
            <v>12</v>
          </cell>
          <cell r="K176">
            <v>12</v>
          </cell>
          <cell r="L176">
            <v>12</v>
          </cell>
          <cell r="M176">
            <v>12</v>
          </cell>
          <cell r="N176">
            <v>3</v>
          </cell>
        </row>
        <row r="177">
          <cell r="A177" t="str">
            <v>KEARNY_6_NESBT1</v>
          </cell>
          <cell r="B177">
            <v>19.990000000000002</v>
          </cell>
          <cell r="C177">
            <v>19.990000000000002</v>
          </cell>
          <cell r="D177">
            <v>19.990000000000002</v>
          </cell>
          <cell r="E177">
            <v>19.990000000000002</v>
          </cell>
          <cell r="F177">
            <v>19.990000000000002</v>
          </cell>
          <cell r="G177">
            <v>19.990000000000002</v>
          </cell>
          <cell r="H177">
            <v>19.990000000000002</v>
          </cell>
          <cell r="I177">
            <v>19.990000000000002</v>
          </cell>
          <cell r="J177">
            <v>19.990000000000002</v>
          </cell>
          <cell r="K177">
            <v>19.990000000000002</v>
          </cell>
          <cell r="L177">
            <v>19.990000000000002</v>
          </cell>
          <cell r="M177">
            <v>19.990000000000002</v>
          </cell>
          <cell r="N177">
            <v>1</v>
          </cell>
        </row>
        <row r="178">
          <cell r="A178" t="str">
            <v>KEARNY_6_SESBT2</v>
          </cell>
          <cell r="B178">
            <v>20</v>
          </cell>
          <cell r="C178">
            <v>20</v>
          </cell>
          <cell r="D178">
            <v>20</v>
          </cell>
          <cell r="E178">
            <v>20</v>
          </cell>
          <cell r="F178">
            <v>20</v>
          </cell>
          <cell r="G178">
            <v>20</v>
          </cell>
          <cell r="H178">
            <v>20</v>
          </cell>
          <cell r="I178">
            <v>20</v>
          </cell>
          <cell r="J178">
            <v>20</v>
          </cell>
          <cell r="K178">
            <v>20</v>
          </cell>
          <cell r="L178">
            <v>20</v>
          </cell>
          <cell r="M178">
            <v>20</v>
          </cell>
          <cell r="N178">
            <v>1</v>
          </cell>
        </row>
        <row r="179">
          <cell r="A179" t="str">
            <v>KELSO_2_UNITS</v>
          </cell>
          <cell r="B179">
            <v>198.03</v>
          </cell>
          <cell r="C179">
            <v>198.03</v>
          </cell>
          <cell r="D179">
            <v>198.03</v>
          </cell>
          <cell r="E179">
            <v>198.03</v>
          </cell>
          <cell r="F179">
            <v>196.09</v>
          </cell>
          <cell r="G179">
            <v>192.88</v>
          </cell>
          <cell r="H179">
            <v>192.44</v>
          </cell>
          <cell r="I179">
            <v>191.43</v>
          </cell>
          <cell r="J179">
            <v>192.88</v>
          </cell>
          <cell r="K179">
            <v>198.03</v>
          </cell>
          <cell r="L179">
            <v>198.03</v>
          </cell>
          <cell r="M179">
            <v>198.03</v>
          </cell>
          <cell r="N179">
            <v>1</v>
          </cell>
        </row>
        <row r="180">
          <cell r="A180" t="str">
            <v>KELYRG_6_UNIT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1</v>
          </cell>
        </row>
        <row r="181">
          <cell r="A181" t="str">
            <v>KERKH2_7_UNIT 1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1</v>
          </cell>
        </row>
        <row r="182">
          <cell r="A182" t="str">
            <v>KERNFT_1_UNITS</v>
          </cell>
          <cell r="B182">
            <v>32.4</v>
          </cell>
          <cell r="C182">
            <v>32.4</v>
          </cell>
          <cell r="D182">
            <v>32.4</v>
          </cell>
          <cell r="E182">
            <v>32.4</v>
          </cell>
          <cell r="F182">
            <v>32.4</v>
          </cell>
          <cell r="G182">
            <v>32.4</v>
          </cell>
          <cell r="H182">
            <v>32.4</v>
          </cell>
          <cell r="I182">
            <v>32.4</v>
          </cell>
          <cell r="J182">
            <v>32.4</v>
          </cell>
          <cell r="K182">
            <v>32.4</v>
          </cell>
          <cell r="L182">
            <v>32.4</v>
          </cell>
          <cell r="M182">
            <v>32.4</v>
          </cell>
          <cell r="N182">
            <v>1</v>
          </cell>
        </row>
        <row r="183">
          <cell r="A183" t="str">
            <v>KINGCO_1_KINGBR</v>
          </cell>
          <cell r="B183">
            <v>12.5</v>
          </cell>
          <cell r="C183">
            <v>12.5</v>
          </cell>
          <cell r="D183">
            <v>12.5</v>
          </cell>
          <cell r="E183">
            <v>12.5</v>
          </cell>
          <cell r="F183">
            <v>12.5</v>
          </cell>
          <cell r="G183">
            <v>12.5</v>
          </cell>
          <cell r="H183">
            <v>12.5</v>
          </cell>
          <cell r="I183">
            <v>12.5</v>
          </cell>
          <cell r="J183">
            <v>12.5</v>
          </cell>
          <cell r="K183">
            <v>12.5</v>
          </cell>
          <cell r="L183">
            <v>12.5</v>
          </cell>
          <cell r="M183">
            <v>12.5</v>
          </cell>
          <cell r="N183">
            <v>1</v>
          </cell>
        </row>
        <row r="184">
          <cell r="A184" t="str">
            <v>KINGRV_7_UNIT 1</v>
          </cell>
          <cell r="B184">
            <v>32</v>
          </cell>
          <cell r="C184">
            <v>32</v>
          </cell>
          <cell r="D184">
            <v>11.2</v>
          </cell>
          <cell r="E184">
            <v>11.2</v>
          </cell>
          <cell r="F184">
            <v>11.2</v>
          </cell>
          <cell r="G184">
            <v>32</v>
          </cell>
          <cell r="H184">
            <v>38.4</v>
          </cell>
          <cell r="I184">
            <v>39.36</v>
          </cell>
          <cell r="J184">
            <v>40.799999999999997</v>
          </cell>
          <cell r="K184">
            <v>40.799999999999997</v>
          </cell>
          <cell r="L184">
            <v>40.799999999999997</v>
          </cell>
          <cell r="M184">
            <v>40.96</v>
          </cell>
          <cell r="N184">
            <v>1</v>
          </cell>
        </row>
        <row r="185">
          <cell r="A185" t="str">
            <v>KNGCTY_6_UNITA1</v>
          </cell>
          <cell r="B185">
            <v>44.6</v>
          </cell>
          <cell r="C185">
            <v>44.6</v>
          </cell>
          <cell r="D185">
            <v>44.6</v>
          </cell>
          <cell r="E185">
            <v>44.6</v>
          </cell>
          <cell r="F185">
            <v>44.6</v>
          </cell>
          <cell r="G185">
            <v>44.6</v>
          </cell>
          <cell r="H185">
            <v>44.6</v>
          </cell>
          <cell r="I185">
            <v>44.6</v>
          </cell>
          <cell r="J185">
            <v>44.6</v>
          </cell>
          <cell r="K185">
            <v>44.6</v>
          </cell>
          <cell r="L185">
            <v>44.6</v>
          </cell>
          <cell r="M185">
            <v>44.6</v>
          </cell>
          <cell r="N185">
            <v>1</v>
          </cell>
        </row>
        <row r="186">
          <cell r="A186" t="str">
            <v>KYCORA_6_KMSBT1</v>
          </cell>
          <cell r="B186">
            <v>1</v>
          </cell>
          <cell r="C186">
            <v>1</v>
          </cell>
          <cell r="D186">
            <v>1</v>
          </cell>
          <cell r="E186">
            <v>1</v>
          </cell>
          <cell r="F186">
            <v>1</v>
          </cell>
          <cell r="G186">
            <v>1</v>
          </cell>
          <cell r="H186">
            <v>1</v>
          </cell>
          <cell r="I186">
            <v>1</v>
          </cell>
          <cell r="J186">
            <v>1</v>
          </cell>
          <cell r="K186">
            <v>1</v>
          </cell>
          <cell r="L186">
            <v>1</v>
          </cell>
          <cell r="M186">
            <v>1</v>
          </cell>
          <cell r="N186">
            <v>1</v>
          </cell>
        </row>
        <row r="187">
          <cell r="A187" t="str">
            <v>LAKHDG_6_UNIT 1</v>
          </cell>
          <cell r="B187">
            <v>20</v>
          </cell>
          <cell r="C187">
            <v>20</v>
          </cell>
          <cell r="D187">
            <v>20</v>
          </cell>
          <cell r="E187">
            <v>20</v>
          </cell>
          <cell r="F187">
            <v>20</v>
          </cell>
          <cell r="G187">
            <v>20</v>
          </cell>
          <cell r="H187">
            <v>20</v>
          </cell>
          <cell r="I187">
            <v>20</v>
          </cell>
          <cell r="J187">
            <v>20</v>
          </cell>
          <cell r="K187">
            <v>20</v>
          </cell>
          <cell r="L187">
            <v>20</v>
          </cell>
          <cell r="M187">
            <v>20</v>
          </cell>
          <cell r="N187">
            <v>1</v>
          </cell>
        </row>
        <row r="188">
          <cell r="A188" t="str">
            <v>LAKHDG_6_UNIT 2</v>
          </cell>
          <cell r="B188">
            <v>20</v>
          </cell>
          <cell r="C188">
            <v>20</v>
          </cell>
          <cell r="D188">
            <v>20</v>
          </cell>
          <cell r="E188">
            <v>20</v>
          </cell>
          <cell r="F188">
            <v>20</v>
          </cell>
          <cell r="G188">
            <v>20</v>
          </cell>
          <cell r="H188">
            <v>20</v>
          </cell>
          <cell r="I188">
            <v>20</v>
          </cell>
          <cell r="J188">
            <v>20</v>
          </cell>
          <cell r="K188">
            <v>20</v>
          </cell>
          <cell r="L188">
            <v>20</v>
          </cell>
          <cell r="M188">
            <v>20</v>
          </cell>
          <cell r="N188">
            <v>1</v>
          </cell>
        </row>
        <row r="189">
          <cell r="A189" t="str">
            <v>LAPLMA_2_UNIT 1</v>
          </cell>
          <cell r="B189">
            <v>194.8</v>
          </cell>
          <cell r="C189">
            <v>194.8</v>
          </cell>
          <cell r="D189">
            <v>194.8</v>
          </cell>
          <cell r="E189">
            <v>194.8</v>
          </cell>
          <cell r="F189">
            <v>194.8</v>
          </cell>
          <cell r="G189">
            <v>194.8</v>
          </cell>
          <cell r="H189">
            <v>194.8</v>
          </cell>
          <cell r="I189">
            <v>194.8</v>
          </cell>
          <cell r="J189">
            <v>194.8</v>
          </cell>
          <cell r="K189">
            <v>194.8</v>
          </cell>
          <cell r="L189">
            <v>194.8</v>
          </cell>
          <cell r="M189">
            <v>194.8</v>
          </cell>
          <cell r="N189">
            <v>1</v>
          </cell>
        </row>
        <row r="190">
          <cell r="A190" t="str">
            <v>LAPLMA_2_UNIT 2</v>
          </cell>
          <cell r="B190">
            <v>195.2</v>
          </cell>
          <cell r="C190">
            <v>195.2</v>
          </cell>
          <cell r="D190">
            <v>195.2</v>
          </cell>
          <cell r="E190">
            <v>195.2</v>
          </cell>
          <cell r="F190">
            <v>195.2</v>
          </cell>
          <cell r="G190">
            <v>195.2</v>
          </cell>
          <cell r="H190">
            <v>195.2</v>
          </cell>
          <cell r="I190">
            <v>195.2</v>
          </cell>
          <cell r="J190">
            <v>195.2</v>
          </cell>
          <cell r="K190">
            <v>195.2</v>
          </cell>
          <cell r="L190">
            <v>195.2</v>
          </cell>
          <cell r="M190">
            <v>195.2</v>
          </cell>
          <cell r="N190">
            <v>1</v>
          </cell>
        </row>
        <row r="191">
          <cell r="A191" t="str">
            <v>LAPLMA_2_UNIT 3</v>
          </cell>
          <cell r="B191">
            <v>194.14999999999998</v>
          </cell>
          <cell r="C191">
            <v>194.14999999999998</v>
          </cell>
          <cell r="D191">
            <v>194.14999999999998</v>
          </cell>
          <cell r="E191">
            <v>194.14999999999998</v>
          </cell>
          <cell r="F191">
            <v>194.14999999999998</v>
          </cell>
          <cell r="G191">
            <v>194.14999999999998</v>
          </cell>
          <cell r="H191">
            <v>194.14999999999998</v>
          </cell>
          <cell r="I191">
            <v>194.14999999999998</v>
          </cell>
          <cell r="J191">
            <v>194.14999999999998</v>
          </cell>
          <cell r="K191">
            <v>194.14999999999998</v>
          </cell>
          <cell r="L191">
            <v>194.14999999999998</v>
          </cell>
          <cell r="M191">
            <v>194.14999999999998</v>
          </cell>
          <cell r="N191">
            <v>1</v>
          </cell>
        </row>
        <row r="192">
          <cell r="A192" t="str">
            <v>LAPLMA_2_UNIT 4</v>
          </cell>
          <cell r="B192">
            <v>191.29</v>
          </cell>
          <cell r="C192">
            <v>191.29</v>
          </cell>
          <cell r="D192">
            <v>191.29</v>
          </cell>
          <cell r="E192">
            <v>191.29</v>
          </cell>
          <cell r="F192">
            <v>191.29</v>
          </cell>
          <cell r="G192">
            <v>191.29</v>
          </cell>
          <cell r="H192">
            <v>191.29</v>
          </cell>
          <cell r="I192">
            <v>191.29</v>
          </cell>
          <cell r="J192">
            <v>191.29</v>
          </cell>
          <cell r="K192">
            <v>191.29</v>
          </cell>
          <cell r="L192">
            <v>191.29</v>
          </cell>
          <cell r="M192">
            <v>191.29</v>
          </cell>
          <cell r="N192">
            <v>1</v>
          </cell>
        </row>
        <row r="193">
          <cell r="A193" t="str">
            <v>LARKSP_6_UNIT 1</v>
          </cell>
          <cell r="B193">
            <v>49</v>
          </cell>
          <cell r="C193">
            <v>49</v>
          </cell>
          <cell r="D193">
            <v>49</v>
          </cell>
          <cell r="E193">
            <v>49</v>
          </cell>
          <cell r="F193">
            <v>49</v>
          </cell>
          <cell r="G193">
            <v>49</v>
          </cell>
          <cell r="H193">
            <v>49</v>
          </cell>
          <cell r="I193">
            <v>49</v>
          </cell>
          <cell r="J193">
            <v>49</v>
          </cell>
          <cell r="K193">
            <v>49</v>
          </cell>
          <cell r="L193">
            <v>49</v>
          </cell>
          <cell r="M193">
            <v>49</v>
          </cell>
          <cell r="N193">
            <v>1</v>
          </cell>
        </row>
        <row r="194">
          <cell r="A194" t="str">
            <v>LARKSP_6_UNIT 2</v>
          </cell>
          <cell r="B194">
            <v>49</v>
          </cell>
          <cell r="C194">
            <v>49</v>
          </cell>
          <cell r="D194">
            <v>49</v>
          </cell>
          <cell r="E194">
            <v>49</v>
          </cell>
          <cell r="F194">
            <v>49</v>
          </cell>
          <cell r="G194">
            <v>49</v>
          </cell>
          <cell r="H194">
            <v>49</v>
          </cell>
          <cell r="I194">
            <v>49</v>
          </cell>
          <cell r="J194">
            <v>49</v>
          </cell>
          <cell r="K194">
            <v>49</v>
          </cell>
          <cell r="L194">
            <v>49</v>
          </cell>
          <cell r="M194">
            <v>49</v>
          </cell>
          <cell r="N194">
            <v>1</v>
          </cell>
        </row>
        <row r="195">
          <cell r="A195" t="str">
            <v>LAROA2_2_UNITA1</v>
          </cell>
          <cell r="B195">
            <v>161</v>
          </cell>
          <cell r="C195">
            <v>161</v>
          </cell>
          <cell r="D195">
            <v>161</v>
          </cell>
          <cell r="E195">
            <v>161</v>
          </cell>
          <cell r="F195">
            <v>161</v>
          </cell>
          <cell r="G195">
            <v>161</v>
          </cell>
          <cell r="H195">
            <v>161</v>
          </cell>
          <cell r="I195">
            <v>161</v>
          </cell>
          <cell r="J195">
            <v>161</v>
          </cell>
          <cell r="K195">
            <v>161</v>
          </cell>
          <cell r="L195">
            <v>161</v>
          </cell>
          <cell r="M195">
            <v>161</v>
          </cell>
          <cell r="N195">
            <v>1</v>
          </cell>
        </row>
        <row r="196">
          <cell r="A196" t="str">
            <v>LASSEN_6_UNITS</v>
          </cell>
          <cell r="B196">
            <v>18</v>
          </cell>
          <cell r="C196">
            <v>18</v>
          </cell>
          <cell r="D196">
            <v>18</v>
          </cell>
          <cell r="E196">
            <v>18</v>
          </cell>
          <cell r="F196">
            <v>18</v>
          </cell>
          <cell r="G196">
            <v>18</v>
          </cell>
          <cell r="H196">
            <v>18</v>
          </cell>
          <cell r="I196">
            <v>18</v>
          </cell>
          <cell r="J196">
            <v>18</v>
          </cell>
          <cell r="K196">
            <v>18</v>
          </cell>
          <cell r="L196">
            <v>18</v>
          </cell>
          <cell r="M196">
            <v>18</v>
          </cell>
          <cell r="N196">
            <v>1</v>
          </cell>
        </row>
        <row r="197">
          <cell r="A197" t="str">
            <v>LEBECS_2_UNITS</v>
          </cell>
          <cell r="B197">
            <v>659</v>
          </cell>
          <cell r="C197">
            <v>659</v>
          </cell>
          <cell r="D197">
            <v>655</v>
          </cell>
          <cell r="E197">
            <v>645</v>
          </cell>
          <cell r="F197">
            <v>635</v>
          </cell>
          <cell r="G197">
            <v>630</v>
          </cell>
          <cell r="H197">
            <v>635</v>
          </cell>
          <cell r="I197">
            <v>635</v>
          </cell>
          <cell r="J197">
            <v>635</v>
          </cell>
          <cell r="K197">
            <v>645</v>
          </cell>
          <cell r="L197">
            <v>659.47</v>
          </cell>
          <cell r="M197">
            <v>659.47</v>
          </cell>
          <cell r="N197">
            <v>1</v>
          </cell>
        </row>
        <row r="198">
          <cell r="A198" t="str">
            <v>LECEF_1_UNITS</v>
          </cell>
          <cell r="B198">
            <v>250</v>
          </cell>
          <cell r="C198">
            <v>250</v>
          </cell>
          <cell r="D198">
            <v>250</v>
          </cell>
          <cell r="E198">
            <v>249</v>
          </cell>
          <cell r="F198">
            <v>249</v>
          </cell>
          <cell r="G198">
            <v>249</v>
          </cell>
          <cell r="H198">
            <v>248</v>
          </cell>
          <cell r="I198">
            <v>247.5</v>
          </cell>
          <cell r="J198">
            <v>249</v>
          </cell>
          <cell r="K198">
            <v>250</v>
          </cell>
          <cell r="L198">
            <v>250</v>
          </cell>
          <cell r="M198">
            <v>250</v>
          </cell>
          <cell r="N198">
            <v>1</v>
          </cell>
        </row>
        <row r="199">
          <cell r="A199" t="str">
            <v>LGHTHP_6_ICEGEN</v>
          </cell>
          <cell r="B199">
            <v>20</v>
          </cell>
          <cell r="C199">
            <v>20</v>
          </cell>
          <cell r="D199">
            <v>20</v>
          </cell>
          <cell r="E199">
            <v>20</v>
          </cell>
          <cell r="F199">
            <v>20</v>
          </cell>
          <cell r="G199">
            <v>20</v>
          </cell>
          <cell r="H199">
            <v>20</v>
          </cell>
          <cell r="I199">
            <v>20</v>
          </cell>
          <cell r="J199">
            <v>20</v>
          </cell>
          <cell r="K199">
            <v>20</v>
          </cell>
          <cell r="L199">
            <v>20</v>
          </cell>
          <cell r="M199">
            <v>20</v>
          </cell>
          <cell r="N199">
            <v>1</v>
          </cell>
        </row>
        <row r="200">
          <cell r="A200" t="str">
            <v>LIVOAK_1_UNIT 1</v>
          </cell>
          <cell r="B200">
            <v>49.7</v>
          </cell>
          <cell r="C200">
            <v>49.7</v>
          </cell>
          <cell r="D200">
            <v>49.7</v>
          </cell>
          <cell r="E200">
            <v>49.7</v>
          </cell>
          <cell r="F200">
            <v>49.7</v>
          </cell>
          <cell r="G200">
            <v>49.7</v>
          </cell>
          <cell r="H200">
            <v>49.7</v>
          </cell>
          <cell r="I200">
            <v>49.7</v>
          </cell>
          <cell r="J200">
            <v>49.7</v>
          </cell>
          <cell r="K200">
            <v>49.7</v>
          </cell>
          <cell r="L200">
            <v>49.7</v>
          </cell>
          <cell r="M200">
            <v>49.7</v>
          </cell>
          <cell r="N200">
            <v>1</v>
          </cell>
        </row>
        <row r="201">
          <cell r="A201" t="str">
            <v>LMBEPK_2_UNITA1</v>
          </cell>
          <cell r="B201">
            <v>47.5</v>
          </cell>
          <cell r="C201">
            <v>47.5</v>
          </cell>
          <cell r="D201">
            <v>47.5</v>
          </cell>
          <cell r="E201">
            <v>47.5</v>
          </cell>
          <cell r="F201">
            <v>47.5</v>
          </cell>
          <cell r="G201">
            <v>47.5</v>
          </cell>
          <cell r="H201">
            <v>47.5</v>
          </cell>
          <cell r="I201">
            <v>47.5</v>
          </cell>
          <cell r="J201">
            <v>47.5</v>
          </cell>
          <cell r="K201">
            <v>47.5</v>
          </cell>
          <cell r="L201">
            <v>47.5</v>
          </cell>
          <cell r="M201">
            <v>47.5</v>
          </cell>
          <cell r="N201">
            <v>1</v>
          </cell>
        </row>
        <row r="202">
          <cell r="A202" t="str">
            <v>LMBEPK_2_UNITA2</v>
          </cell>
          <cell r="B202">
            <v>47.6</v>
          </cell>
          <cell r="C202">
            <v>47.6</v>
          </cell>
          <cell r="D202">
            <v>47.6</v>
          </cell>
          <cell r="E202">
            <v>47.6</v>
          </cell>
          <cell r="F202">
            <v>47.6</v>
          </cell>
          <cell r="G202">
            <v>47.6</v>
          </cell>
          <cell r="H202">
            <v>47.6</v>
          </cell>
          <cell r="I202">
            <v>47.6</v>
          </cell>
          <cell r="J202">
            <v>47.6</v>
          </cell>
          <cell r="K202">
            <v>47.6</v>
          </cell>
          <cell r="L202">
            <v>47.6</v>
          </cell>
          <cell r="M202">
            <v>47.6</v>
          </cell>
          <cell r="N202">
            <v>1</v>
          </cell>
        </row>
        <row r="203">
          <cell r="A203" t="str">
            <v>LMBEPK_2_UNITA3</v>
          </cell>
          <cell r="B203">
            <v>47.75</v>
          </cell>
          <cell r="C203">
            <v>47.75</v>
          </cell>
          <cell r="D203">
            <v>47.75</v>
          </cell>
          <cell r="E203">
            <v>47.75</v>
          </cell>
          <cell r="F203">
            <v>47.75</v>
          </cell>
          <cell r="G203">
            <v>47.75</v>
          </cell>
          <cell r="H203">
            <v>47.75</v>
          </cell>
          <cell r="I203">
            <v>47.75</v>
          </cell>
          <cell r="J203">
            <v>47.75</v>
          </cell>
          <cell r="K203">
            <v>47.75</v>
          </cell>
          <cell r="L203">
            <v>47.75</v>
          </cell>
          <cell r="M203">
            <v>47.75</v>
          </cell>
          <cell r="N203">
            <v>1</v>
          </cell>
        </row>
        <row r="204">
          <cell r="A204" t="str">
            <v>LMEC_1_PL1X3</v>
          </cell>
          <cell r="B204">
            <v>390</v>
          </cell>
          <cell r="C204">
            <v>390</v>
          </cell>
          <cell r="D204">
            <v>390</v>
          </cell>
          <cell r="E204">
            <v>390</v>
          </cell>
          <cell r="F204">
            <v>390</v>
          </cell>
          <cell r="G204">
            <v>390</v>
          </cell>
          <cell r="H204">
            <v>390</v>
          </cell>
          <cell r="I204">
            <v>390</v>
          </cell>
          <cell r="J204">
            <v>390</v>
          </cell>
          <cell r="K204">
            <v>390</v>
          </cell>
          <cell r="L204">
            <v>390</v>
          </cell>
          <cell r="M204">
            <v>390</v>
          </cell>
          <cell r="N204">
            <v>1</v>
          </cell>
        </row>
        <row r="205">
          <cell r="A205" t="str">
            <v>LNCSTR_6_SOLAR2</v>
          </cell>
          <cell r="B205">
            <v>3.13</v>
          </cell>
          <cell r="C205">
            <v>4.1100000000000003</v>
          </cell>
          <cell r="D205">
            <v>4.25</v>
          </cell>
          <cell r="E205">
            <v>4.25</v>
          </cell>
          <cell r="F205">
            <v>4.25</v>
          </cell>
          <cell r="G205">
            <v>4.25</v>
          </cell>
          <cell r="H205">
            <v>4.25</v>
          </cell>
          <cell r="I205">
            <v>4.25</v>
          </cell>
          <cell r="J205">
            <v>4.25</v>
          </cell>
          <cell r="K205">
            <v>4.25</v>
          </cell>
          <cell r="L205">
            <v>3.58</v>
          </cell>
          <cell r="M205">
            <v>2.57</v>
          </cell>
          <cell r="N205">
            <v>2</v>
          </cell>
        </row>
        <row r="206">
          <cell r="A206" t="str">
            <v>LODI25_2_UNIT 1</v>
          </cell>
          <cell r="B206">
            <v>23.8</v>
          </cell>
          <cell r="C206">
            <v>23.8</v>
          </cell>
          <cell r="D206">
            <v>23.8</v>
          </cell>
          <cell r="E206">
            <v>23.8</v>
          </cell>
          <cell r="F206">
            <v>23.8</v>
          </cell>
          <cell r="G206">
            <v>23.8</v>
          </cell>
          <cell r="H206">
            <v>23.8</v>
          </cell>
          <cell r="I206">
            <v>23.8</v>
          </cell>
          <cell r="J206">
            <v>23.8</v>
          </cell>
          <cell r="K206">
            <v>23.8</v>
          </cell>
          <cell r="L206">
            <v>23.8</v>
          </cell>
          <cell r="M206">
            <v>23.8</v>
          </cell>
          <cell r="N206">
            <v>1</v>
          </cell>
        </row>
        <row r="207">
          <cell r="A207" t="str">
            <v>LODIEC_2_PL1X2</v>
          </cell>
          <cell r="B207">
            <v>202.57999999999998</v>
          </cell>
          <cell r="C207">
            <v>202.57999999999998</v>
          </cell>
          <cell r="D207">
            <v>202.57999999999998</v>
          </cell>
          <cell r="E207">
            <v>202.57999999999998</v>
          </cell>
          <cell r="F207">
            <v>202.57999999999998</v>
          </cell>
          <cell r="G207">
            <v>202.57999999999998</v>
          </cell>
          <cell r="H207">
            <v>202.57999999999998</v>
          </cell>
          <cell r="I207">
            <v>202.57999999999998</v>
          </cell>
          <cell r="J207">
            <v>202.57999999999998</v>
          </cell>
          <cell r="K207">
            <v>202.57999999999998</v>
          </cell>
          <cell r="L207">
            <v>202.57999999999998</v>
          </cell>
          <cell r="M207">
            <v>202.57999999999998</v>
          </cell>
          <cell r="N207">
            <v>1</v>
          </cell>
        </row>
        <row r="208">
          <cell r="A208" t="str">
            <v>MAGNLA_6_ANAHEIM</v>
          </cell>
          <cell r="B208">
            <v>109</v>
          </cell>
          <cell r="C208">
            <v>109</v>
          </cell>
          <cell r="D208">
            <v>109</v>
          </cell>
          <cell r="E208">
            <v>109</v>
          </cell>
          <cell r="F208">
            <v>109</v>
          </cell>
          <cell r="G208">
            <v>109</v>
          </cell>
          <cell r="H208">
            <v>109</v>
          </cell>
          <cell r="I208">
            <v>109</v>
          </cell>
          <cell r="J208">
            <v>109</v>
          </cell>
          <cell r="K208">
            <v>109</v>
          </cell>
          <cell r="L208">
            <v>109</v>
          </cell>
          <cell r="M208">
            <v>109</v>
          </cell>
          <cell r="N208">
            <v>1</v>
          </cell>
        </row>
        <row r="209">
          <cell r="A209" t="str">
            <v>MALAGA_1_PL1X2</v>
          </cell>
          <cell r="B209">
            <v>96</v>
          </cell>
          <cell r="C209">
            <v>96</v>
          </cell>
          <cell r="D209">
            <v>96</v>
          </cell>
          <cell r="E209">
            <v>96</v>
          </cell>
          <cell r="F209">
            <v>96</v>
          </cell>
          <cell r="G209">
            <v>96</v>
          </cell>
          <cell r="H209">
            <v>96</v>
          </cell>
          <cell r="I209">
            <v>96</v>
          </cell>
          <cell r="J209">
            <v>96</v>
          </cell>
          <cell r="K209">
            <v>96</v>
          </cell>
          <cell r="L209">
            <v>96</v>
          </cell>
          <cell r="M209">
            <v>96</v>
          </cell>
          <cell r="N209">
            <v>1</v>
          </cell>
        </row>
        <row r="210">
          <cell r="A210" t="str">
            <v>MCSWAN_6_UNITS</v>
          </cell>
          <cell r="B210">
            <v>0</v>
          </cell>
          <cell r="C210">
            <v>0</v>
          </cell>
          <cell r="D210">
            <v>0</v>
          </cell>
          <cell r="E210">
            <v>3.04</v>
          </cell>
          <cell r="F210">
            <v>4.08</v>
          </cell>
          <cell r="G210">
            <v>4.5599999999999996</v>
          </cell>
          <cell r="H210">
            <v>4.96</v>
          </cell>
          <cell r="I210">
            <v>3.8</v>
          </cell>
          <cell r="J210">
            <v>2.78</v>
          </cell>
          <cell r="K210">
            <v>1.96</v>
          </cell>
          <cell r="L210">
            <v>0</v>
          </cell>
          <cell r="M210">
            <v>0</v>
          </cell>
          <cell r="N210">
            <v>1</v>
          </cell>
        </row>
        <row r="211">
          <cell r="A211" t="str">
            <v>MDFKRL_2_PROJCT</v>
          </cell>
          <cell r="B211">
            <v>209</v>
          </cell>
          <cell r="C211">
            <v>190.2</v>
          </cell>
          <cell r="D211">
            <v>190</v>
          </cell>
          <cell r="E211">
            <v>190</v>
          </cell>
          <cell r="F211">
            <v>210</v>
          </cell>
          <cell r="G211">
            <v>209.6</v>
          </cell>
          <cell r="H211">
            <v>209.6</v>
          </cell>
          <cell r="I211">
            <v>208.8</v>
          </cell>
          <cell r="J211">
            <v>207.8</v>
          </cell>
          <cell r="K211">
            <v>0</v>
          </cell>
          <cell r="L211">
            <v>162.4</v>
          </cell>
          <cell r="M211">
            <v>208.4</v>
          </cell>
          <cell r="N211">
            <v>1</v>
          </cell>
        </row>
        <row r="212">
          <cell r="A212" t="str">
            <v>MERCFL_6_UNIT</v>
          </cell>
          <cell r="B212">
            <v>0</v>
          </cell>
          <cell r="C212">
            <v>0</v>
          </cell>
          <cell r="D212">
            <v>0</v>
          </cell>
          <cell r="E212">
            <v>0.8</v>
          </cell>
          <cell r="F212">
            <v>1.28</v>
          </cell>
          <cell r="G212">
            <v>2</v>
          </cell>
          <cell r="H212">
            <v>2</v>
          </cell>
          <cell r="I212">
            <v>1.68</v>
          </cell>
          <cell r="J212">
            <v>1.2</v>
          </cell>
          <cell r="K212">
            <v>0</v>
          </cell>
          <cell r="L212">
            <v>0</v>
          </cell>
          <cell r="M212">
            <v>0</v>
          </cell>
          <cell r="N212">
            <v>1</v>
          </cell>
        </row>
        <row r="213">
          <cell r="A213" t="str">
            <v>METEC_2_PL1X3</v>
          </cell>
          <cell r="B213">
            <v>413.15999999999997</v>
          </cell>
          <cell r="C213">
            <v>413.15999999999997</v>
          </cell>
          <cell r="D213">
            <v>413.15999999999997</v>
          </cell>
          <cell r="E213">
            <v>413.15999999999997</v>
          </cell>
          <cell r="F213">
            <v>417.04999999999995</v>
          </cell>
          <cell r="G213">
            <v>417.04999999999995</v>
          </cell>
          <cell r="H213">
            <v>417.04999999999995</v>
          </cell>
          <cell r="I213">
            <v>417.04999999999995</v>
          </cell>
          <cell r="J213">
            <v>417.04999999999995</v>
          </cell>
          <cell r="K213">
            <v>417.04999999999995</v>
          </cell>
          <cell r="L213">
            <v>417.04999999999995</v>
          </cell>
          <cell r="M213">
            <v>417.04999999999995</v>
          </cell>
          <cell r="N213">
            <v>1</v>
          </cell>
        </row>
        <row r="214">
          <cell r="A214" t="str">
            <v>MIRLOM_2_MLBBTA</v>
          </cell>
          <cell r="B214">
            <v>20</v>
          </cell>
          <cell r="C214">
            <v>20</v>
          </cell>
          <cell r="D214">
            <v>20</v>
          </cell>
          <cell r="E214">
            <v>20</v>
          </cell>
          <cell r="F214">
            <v>20</v>
          </cell>
          <cell r="G214">
            <v>20</v>
          </cell>
          <cell r="H214">
            <v>20</v>
          </cell>
          <cell r="I214">
            <v>20</v>
          </cell>
          <cell r="J214">
            <v>20</v>
          </cell>
          <cell r="K214">
            <v>20</v>
          </cell>
          <cell r="L214">
            <v>20</v>
          </cell>
          <cell r="M214">
            <v>20</v>
          </cell>
          <cell r="N214">
            <v>1</v>
          </cell>
        </row>
        <row r="215">
          <cell r="A215" t="str">
            <v>MIRLOM_2_MLBBTB</v>
          </cell>
          <cell r="B215">
            <v>20</v>
          </cell>
          <cell r="C215">
            <v>20</v>
          </cell>
          <cell r="D215">
            <v>20</v>
          </cell>
          <cell r="E215">
            <v>20</v>
          </cell>
          <cell r="F215">
            <v>20</v>
          </cell>
          <cell r="G215">
            <v>20</v>
          </cell>
          <cell r="H215">
            <v>20</v>
          </cell>
          <cell r="I215">
            <v>20</v>
          </cell>
          <cell r="J215">
            <v>20</v>
          </cell>
          <cell r="K215">
            <v>20</v>
          </cell>
          <cell r="L215">
            <v>20</v>
          </cell>
          <cell r="M215">
            <v>20</v>
          </cell>
          <cell r="N215">
            <v>1</v>
          </cell>
        </row>
        <row r="216">
          <cell r="A216" t="str">
            <v>MIRLOM_6_PEAKER</v>
          </cell>
          <cell r="B216">
            <v>46</v>
          </cell>
          <cell r="C216">
            <v>46</v>
          </cell>
          <cell r="D216">
            <v>46</v>
          </cell>
          <cell r="E216">
            <v>46</v>
          </cell>
          <cell r="F216">
            <v>46</v>
          </cell>
          <cell r="G216">
            <v>46</v>
          </cell>
          <cell r="H216">
            <v>46</v>
          </cell>
          <cell r="I216">
            <v>46</v>
          </cell>
          <cell r="J216">
            <v>46</v>
          </cell>
          <cell r="K216">
            <v>46</v>
          </cell>
          <cell r="L216">
            <v>46</v>
          </cell>
          <cell r="M216">
            <v>46</v>
          </cell>
          <cell r="N216">
            <v>1</v>
          </cell>
        </row>
        <row r="217">
          <cell r="A217" t="str">
            <v>MIRLOM_7_MWDLKM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1</v>
          </cell>
        </row>
        <row r="218">
          <cell r="A218" t="str">
            <v>MKTRCK_1_UNIT 1</v>
          </cell>
          <cell r="B218">
            <v>47.49</v>
          </cell>
          <cell r="C218">
            <v>47.49</v>
          </cell>
          <cell r="D218">
            <v>47.49</v>
          </cell>
          <cell r="E218">
            <v>47.49</v>
          </cell>
          <cell r="F218">
            <v>47.49</v>
          </cell>
          <cell r="G218">
            <v>47.49</v>
          </cell>
          <cell r="H218">
            <v>47.49</v>
          </cell>
          <cell r="I218">
            <v>47.49</v>
          </cell>
          <cell r="J218">
            <v>47.49</v>
          </cell>
          <cell r="K218">
            <v>47.49</v>
          </cell>
          <cell r="L218">
            <v>47.49</v>
          </cell>
          <cell r="M218">
            <v>47.49</v>
          </cell>
          <cell r="N218">
            <v>1</v>
          </cell>
        </row>
        <row r="219">
          <cell r="A219" t="str">
            <v>MNDALY_6_MCGRTH</v>
          </cell>
          <cell r="B219">
            <v>47.2</v>
          </cell>
          <cell r="C219">
            <v>47.2</v>
          </cell>
          <cell r="D219">
            <v>47.2</v>
          </cell>
          <cell r="E219">
            <v>47.2</v>
          </cell>
          <cell r="F219">
            <v>47.2</v>
          </cell>
          <cell r="G219">
            <v>47.2</v>
          </cell>
          <cell r="H219">
            <v>47.2</v>
          </cell>
          <cell r="I219">
            <v>47.2</v>
          </cell>
          <cell r="J219">
            <v>47.2</v>
          </cell>
          <cell r="K219">
            <v>47.2</v>
          </cell>
          <cell r="L219">
            <v>47.2</v>
          </cell>
          <cell r="M219">
            <v>47.2</v>
          </cell>
          <cell r="N219">
            <v>1</v>
          </cell>
        </row>
        <row r="220">
          <cell r="A220" t="str">
            <v>MOJAVE_1_SIPHON</v>
          </cell>
          <cell r="B220">
            <v>5.2</v>
          </cell>
          <cell r="C220">
            <v>4.4000000000000004</v>
          </cell>
          <cell r="D220">
            <v>3.8</v>
          </cell>
          <cell r="E220">
            <v>1.6</v>
          </cell>
          <cell r="F220">
            <v>1.6</v>
          </cell>
          <cell r="G220">
            <v>1.6</v>
          </cell>
          <cell r="H220">
            <v>1.6</v>
          </cell>
          <cell r="I220">
            <v>1.6</v>
          </cell>
          <cell r="J220">
            <v>2.4</v>
          </cell>
          <cell r="K220">
            <v>1.6</v>
          </cell>
          <cell r="L220">
            <v>1.6</v>
          </cell>
          <cell r="M220">
            <v>0</v>
          </cell>
          <cell r="N220">
            <v>2</v>
          </cell>
        </row>
        <row r="221">
          <cell r="A221" t="str">
            <v>MOORPK_2_ACOBT1</v>
          </cell>
          <cell r="B221">
            <v>3</v>
          </cell>
          <cell r="C221">
            <v>3</v>
          </cell>
          <cell r="D221">
            <v>3</v>
          </cell>
          <cell r="E221">
            <v>3</v>
          </cell>
          <cell r="F221">
            <v>3</v>
          </cell>
          <cell r="G221">
            <v>3</v>
          </cell>
          <cell r="H221">
            <v>3</v>
          </cell>
          <cell r="I221">
            <v>3</v>
          </cell>
          <cell r="J221">
            <v>3</v>
          </cell>
          <cell r="K221">
            <v>3</v>
          </cell>
          <cell r="L221">
            <v>3</v>
          </cell>
          <cell r="M221">
            <v>3</v>
          </cell>
          <cell r="N221">
            <v>3</v>
          </cell>
        </row>
        <row r="222">
          <cell r="A222" t="str">
            <v>MOSSLD_2_PSP1</v>
          </cell>
          <cell r="B222">
            <v>368.98</v>
          </cell>
          <cell r="C222">
            <v>368.98</v>
          </cell>
          <cell r="D222">
            <v>368.98</v>
          </cell>
          <cell r="E222">
            <v>368.98</v>
          </cell>
          <cell r="F222">
            <v>368.98</v>
          </cell>
          <cell r="G222">
            <v>368.98</v>
          </cell>
          <cell r="H222">
            <v>368.98</v>
          </cell>
          <cell r="I222">
            <v>368.98</v>
          </cell>
          <cell r="J222">
            <v>368.98</v>
          </cell>
          <cell r="K222">
            <v>368.98</v>
          </cell>
          <cell r="L222">
            <v>368.98</v>
          </cell>
          <cell r="M222">
            <v>368.98</v>
          </cell>
          <cell r="N222">
            <v>1</v>
          </cell>
        </row>
        <row r="223">
          <cell r="A223" t="str">
            <v>MOSSLD_2_PSP2</v>
          </cell>
          <cell r="B223">
            <v>370</v>
          </cell>
          <cell r="C223">
            <v>370</v>
          </cell>
          <cell r="D223">
            <v>370</v>
          </cell>
          <cell r="E223">
            <v>370</v>
          </cell>
          <cell r="F223">
            <v>370</v>
          </cell>
          <cell r="G223">
            <v>370</v>
          </cell>
          <cell r="H223">
            <v>370</v>
          </cell>
          <cell r="I223">
            <v>370</v>
          </cell>
          <cell r="J223">
            <v>370</v>
          </cell>
          <cell r="K223">
            <v>370</v>
          </cell>
          <cell r="L223">
            <v>370</v>
          </cell>
          <cell r="M223">
            <v>370</v>
          </cell>
          <cell r="N223">
            <v>1</v>
          </cell>
        </row>
        <row r="224">
          <cell r="A224" t="str">
            <v>MRCHNT_2_PL1X3</v>
          </cell>
          <cell r="B224">
            <v>239.25</v>
          </cell>
          <cell r="C224">
            <v>239.25</v>
          </cell>
          <cell r="D224">
            <v>239.25</v>
          </cell>
          <cell r="E224">
            <v>239.25</v>
          </cell>
          <cell r="F224">
            <v>239.25</v>
          </cell>
          <cell r="G224">
            <v>239.25</v>
          </cell>
          <cell r="H224">
            <v>239.25</v>
          </cell>
          <cell r="I224">
            <v>239.25</v>
          </cell>
          <cell r="J224">
            <v>239.25</v>
          </cell>
          <cell r="K224">
            <v>239.25</v>
          </cell>
          <cell r="L224">
            <v>239.25</v>
          </cell>
          <cell r="M224">
            <v>239.25</v>
          </cell>
          <cell r="N224">
            <v>1</v>
          </cell>
        </row>
        <row r="225">
          <cell r="A225" t="str">
            <v>MRGT_6_MEF2</v>
          </cell>
          <cell r="B225">
            <v>44</v>
          </cell>
          <cell r="C225">
            <v>44</v>
          </cell>
          <cell r="D225">
            <v>44</v>
          </cell>
          <cell r="E225">
            <v>44</v>
          </cell>
          <cell r="F225">
            <v>44</v>
          </cell>
          <cell r="G225">
            <v>44</v>
          </cell>
          <cell r="H225">
            <v>44</v>
          </cell>
          <cell r="I225">
            <v>44</v>
          </cell>
          <cell r="J225">
            <v>44</v>
          </cell>
          <cell r="K225">
            <v>44</v>
          </cell>
          <cell r="L225">
            <v>44</v>
          </cell>
          <cell r="M225">
            <v>44</v>
          </cell>
          <cell r="N225">
            <v>1</v>
          </cell>
        </row>
        <row r="226">
          <cell r="A226" t="str">
            <v>MRGT_6_MMAREF</v>
          </cell>
          <cell r="B226">
            <v>45</v>
          </cell>
          <cell r="C226">
            <v>45</v>
          </cell>
          <cell r="D226">
            <v>45</v>
          </cell>
          <cell r="E226">
            <v>45</v>
          </cell>
          <cell r="F226">
            <v>45</v>
          </cell>
          <cell r="G226">
            <v>45</v>
          </cell>
          <cell r="H226">
            <v>45</v>
          </cell>
          <cell r="I226">
            <v>45</v>
          </cell>
          <cell r="J226">
            <v>45</v>
          </cell>
          <cell r="K226">
            <v>45</v>
          </cell>
          <cell r="L226">
            <v>45</v>
          </cell>
          <cell r="M226">
            <v>45</v>
          </cell>
          <cell r="N226">
            <v>1</v>
          </cell>
        </row>
        <row r="227">
          <cell r="A227" t="str">
            <v>MSTANG_2_MTGBT1</v>
          </cell>
          <cell r="B227">
            <v>150</v>
          </cell>
          <cell r="C227">
            <v>150</v>
          </cell>
          <cell r="D227">
            <v>150</v>
          </cell>
          <cell r="E227">
            <v>150</v>
          </cell>
          <cell r="F227">
            <v>150</v>
          </cell>
          <cell r="G227">
            <v>150</v>
          </cell>
          <cell r="H227">
            <v>150</v>
          </cell>
          <cell r="I227">
            <v>150</v>
          </cell>
          <cell r="J227">
            <v>150</v>
          </cell>
          <cell r="K227">
            <v>150</v>
          </cell>
          <cell r="L227">
            <v>150</v>
          </cell>
          <cell r="M227">
            <v>150</v>
          </cell>
          <cell r="N227">
            <v>1</v>
          </cell>
        </row>
        <row r="228">
          <cell r="A228" t="str">
            <v>NAROW1_2_UNIT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1</v>
          </cell>
        </row>
        <row r="229">
          <cell r="A229" t="str">
            <v>NAROW2_2_UNIT</v>
          </cell>
          <cell r="B229">
            <v>8.24</v>
          </cell>
          <cell r="C229">
            <v>8.9600000000000009</v>
          </cell>
          <cell r="D229">
            <v>41.6</v>
          </cell>
          <cell r="E229">
            <v>39.659999999999997</v>
          </cell>
          <cell r="F229">
            <v>30.86</v>
          </cell>
          <cell r="G229">
            <v>27.4</v>
          </cell>
          <cell r="H229">
            <v>25.22</v>
          </cell>
          <cell r="I229">
            <v>20</v>
          </cell>
          <cell r="J229">
            <v>10</v>
          </cell>
          <cell r="K229">
            <v>10.8</v>
          </cell>
          <cell r="L229">
            <v>11.2</v>
          </cell>
          <cell r="M229">
            <v>11.52</v>
          </cell>
          <cell r="N229">
            <v>2</v>
          </cell>
        </row>
        <row r="230">
          <cell r="A230" t="str">
            <v>NAVYII_2_UNITS</v>
          </cell>
          <cell r="B230">
            <v>55</v>
          </cell>
          <cell r="C230">
            <v>55</v>
          </cell>
          <cell r="D230">
            <v>55</v>
          </cell>
          <cell r="E230">
            <v>55</v>
          </cell>
          <cell r="F230">
            <v>55</v>
          </cell>
          <cell r="G230">
            <v>55</v>
          </cell>
          <cell r="H230">
            <v>55</v>
          </cell>
          <cell r="I230">
            <v>55</v>
          </cell>
          <cell r="J230">
            <v>55</v>
          </cell>
          <cell r="K230">
            <v>55</v>
          </cell>
          <cell r="L230">
            <v>55</v>
          </cell>
          <cell r="M230">
            <v>55</v>
          </cell>
          <cell r="N230">
            <v>1</v>
          </cell>
        </row>
        <row r="231">
          <cell r="A231" t="str">
            <v>NCPA_7_GP1UN1</v>
          </cell>
          <cell r="B231">
            <v>18.850000000000001</v>
          </cell>
          <cell r="C231">
            <v>18.850000000000001</v>
          </cell>
          <cell r="D231">
            <v>18.850000000000001</v>
          </cell>
          <cell r="E231">
            <v>18.850000000000001</v>
          </cell>
          <cell r="F231">
            <v>18.850000000000001</v>
          </cell>
          <cell r="G231">
            <v>18.850000000000001</v>
          </cell>
          <cell r="H231">
            <v>18.850000000000001</v>
          </cell>
          <cell r="I231">
            <v>18.850000000000001</v>
          </cell>
          <cell r="J231">
            <v>18.850000000000001</v>
          </cell>
          <cell r="K231">
            <v>18.850000000000001</v>
          </cell>
          <cell r="L231">
            <v>18.850000000000001</v>
          </cell>
          <cell r="M231">
            <v>18.850000000000001</v>
          </cell>
          <cell r="N231">
            <v>1</v>
          </cell>
        </row>
        <row r="232">
          <cell r="A232" t="str">
            <v>NCPA_7_GP1UN2</v>
          </cell>
          <cell r="B232">
            <v>19.939999999999998</v>
          </cell>
          <cell r="C232">
            <v>19.939999999999998</v>
          </cell>
          <cell r="D232">
            <v>19.939999999999998</v>
          </cell>
          <cell r="E232">
            <v>19.939999999999998</v>
          </cell>
          <cell r="F232">
            <v>19.939999999999998</v>
          </cell>
          <cell r="G232">
            <v>19.939999999999998</v>
          </cell>
          <cell r="H232">
            <v>19.939999999999998</v>
          </cell>
          <cell r="I232">
            <v>19.939999999999998</v>
          </cell>
          <cell r="J232">
            <v>19.939999999999998</v>
          </cell>
          <cell r="K232">
            <v>19.939999999999998</v>
          </cell>
          <cell r="L232">
            <v>19.939999999999998</v>
          </cell>
          <cell r="M232">
            <v>19.939999999999998</v>
          </cell>
          <cell r="N232">
            <v>1</v>
          </cell>
        </row>
        <row r="233">
          <cell r="A233" t="str">
            <v>NCPA_7_GP2UN3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</row>
        <row r="234">
          <cell r="A234" t="str">
            <v>NCPA_7_GP2UN4</v>
          </cell>
          <cell r="B234">
            <v>37.729999999999997</v>
          </cell>
          <cell r="C234">
            <v>37.729999999999997</v>
          </cell>
          <cell r="D234">
            <v>37.729999999999997</v>
          </cell>
          <cell r="E234">
            <v>37.729999999999997</v>
          </cell>
          <cell r="F234">
            <v>37.729999999999997</v>
          </cell>
          <cell r="G234">
            <v>37.729999999999997</v>
          </cell>
          <cell r="H234">
            <v>37.729999999999997</v>
          </cell>
          <cell r="I234">
            <v>37.729999999999997</v>
          </cell>
          <cell r="J234">
            <v>37.729999999999997</v>
          </cell>
          <cell r="K234">
            <v>37.729999999999997</v>
          </cell>
          <cell r="L234">
            <v>37.729999999999997</v>
          </cell>
          <cell r="M234">
            <v>37.729999999999997</v>
          </cell>
          <cell r="N234">
            <v>1</v>
          </cell>
        </row>
        <row r="235">
          <cell r="A235" t="str">
            <v>OAK C_7_UNIT 1</v>
          </cell>
          <cell r="B235">
            <v>55</v>
          </cell>
          <cell r="C235">
            <v>55</v>
          </cell>
          <cell r="D235">
            <v>55</v>
          </cell>
          <cell r="E235">
            <v>55</v>
          </cell>
          <cell r="F235">
            <v>55</v>
          </cell>
          <cell r="G235">
            <v>55</v>
          </cell>
          <cell r="H235">
            <v>55</v>
          </cell>
          <cell r="I235">
            <v>55</v>
          </cell>
          <cell r="J235">
            <v>55</v>
          </cell>
          <cell r="K235">
            <v>55</v>
          </cell>
          <cell r="L235">
            <v>55</v>
          </cell>
          <cell r="M235">
            <v>55</v>
          </cell>
          <cell r="N235">
            <v>1</v>
          </cell>
        </row>
        <row r="236">
          <cell r="A236" t="str">
            <v>OAK C_7_UNIT 3</v>
          </cell>
          <cell r="B236">
            <v>55</v>
          </cell>
          <cell r="C236">
            <v>55</v>
          </cell>
          <cell r="D236">
            <v>55</v>
          </cell>
          <cell r="E236">
            <v>55</v>
          </cell>
          <cell r="F236">
            <v>55</v>
          </cell>
          <cell r="G236">
            <v>55</v>
          </cell>
          <cell r="H236">
            <v>55</v>
          </cell>
          <cell r="I236">
            <v>55</v>
          </cell>
          <cell r="J236">
            <v>55</v>
          </cell>
          <cell r="K236">
            <v>55</v>
          </cell>
          <cell r="L236">
            <v>55</v>
          </cell>
          <cell r="M236">
            <v>55</v>
          </cell>
          <cell r="N236">
            <v>1</v>
          </cell>
        </row>
        <row r="237">
          <cell r="A237" t="str">
            <v>OGROVE_6_PL1X2</v>
          </cell>
          <cell r="B237">
            <v>96</v>
          </cell>
          <cell r="C237">
            <v>96</v>
          </cell>
          <cell r="D237">
            <v>96</v>
          </cell>
          <cell r="E237">
            <v>96</v>
          </cell>
          <cell r="F237">
            <v>96</v>
          </cell>
          <cell r="G237">
            <v>96</v>
          </cell>
          <cell r="H237">
            <v>96</v>
          </cell>
          <cell r="I237">
            <v>96</v>
          </cell>
          <cell r="J237">
            <v>96</v>
          </cell>
          <cell r="K237">
            <v>96</v>
          </cell>
          <cell r="L237">
            <v>96</v>
          </cell>
          <cell r="M237">
            <v>96</v>
          </cell>
          <cell r="N237">
            <v>1</v>
          </cell>
        </row>
        <row r="238">
          <cell r="A238" t="str">
            <v>OLINDA_2_COYCRK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1</v>
          </cell>
        </row>
        <row r="239">
          <cell r="A239" t="str">
            <v>OMAR_2_UNIT 1</v>
          </cell>
          <cell r="B239">
            <v>75</v>
          </cell>
          <cell r="C239">
            <v>75</v>
          </cell>
          <cell r="D239">
            <v>75</v>
          </cell>
          <cell r="E239">
            <v>75</v>
          </cell>
          <cell r="F239">
            <v>74.67</v>
          </cell>
          <cell r="G239">
            <v>73.67</v>
          </cell>
          <cell r="H239">
            <v>73</v>
          </cell>
          <cell r="I239">
            <v>72.67</v>
          </cell>
          <cell r="J239">
            <v>73.67</v>
          </cell>
          <cell r="K239">
            <v>74.33</v>
          </cell>
          <cell r="L239">
            <v>75</v>
          </cell>
          <cell r="M239">
            <v>75</v>
          </cell>
          <cell r="N239">
            <v>1</v>
          </cell>
        </row>
        <row r="240">
          <cell r="A240" t="str">
            <v>OMAR_2_UNIT 2</v>
          </cell>
          <cell r="B240">
            <v>75</v>
          </cell>
          <cell r="C240">
            <v>75</v>
          </cell>
          <cell r="D240">
            <v>75</v>
          </cell>
          <cell r="E240">
            <v>75</v>
          </cell>
          <cell r="F240">
            <v>74.67</v>
          </cell>
          <cell r="G240">
            <v>73.67</v>
          </cell>
          <cell r="H240">
            <v>73.33</v>
          </cell>
          <cell r="I240">
            <v>73</v>
          </cell>
          <cell r="J240">
            <v>73.67</v>
          </cell>
          <cell r="K240">
            <v>74.67</v>
          </cell>
          <cell r="L240">
            <v>75</v>
          </cell>
          <cell r="M240">
            <v>75</v>
          </cell>
          <cell r="N240">
            <v>1</v>
          </cell>
        </row>
        <row r="241">
          <cell r="A241" t="str">
            <v>OMAR_2_UNIT 3</v>
          </cell>
          <cell r="B241">
            <v>75</v>
          </cell>
          <cell r="C241">
            <v>75</v>
          </cell>
          <cell r="D241">
            <v>75</v>
          </cell>
          <cell r="E241">
            <v>75</v>
          </cell>
          <cell r="F241">
            <v>73.67</v>
          </cell>
          <cell r="G241">
            <v>73.67</v>
          </cell>
          <cell r="H241">
            <v>73.33</v>
          </cell>
          <cell r="I241">
            <v>73</v>
          </cell>
          <cell r="J241">
            <v>73.67</v>
          </cell>
          <cell r="K241">
            <v>75</v>
          </cell>
          <cell r="L241">
            <v>75</v>
          </cell>
          <cell r="M241">
            <v>75</v>
          </cell>
          <cell r="N241">
            <v>1</v>
          </cell>
        </row>
        <row r="242">
          <cell r="A242" t="str">
            <v>OMAR_2_UNIT 4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1</v>
          </cell>
        </row>
        <row r="243">
          <cell r="A243" t="str">
            <v>ORMOND_7_UNIT 1</v>
          </cell>
          <cell r="B243">
            <v>641.27</v>
          </cell>
          <cell r="C243">
            <v>641.27</v>
          </cell>
          <cell r="D243">
            <v>641.27</v>
          </cell>
          <cell r="E243">
            <v>641.27</v>
          </cell>
          <cell r="F243">
            <v>641.27</v>
          </cell>
          <cell r="G243">
            <v>641.27</v>
          </cell>
          <cell r="H243">
            <v>641.27</v>
          </cell>
          <cell r="I243">
            <v>641.27</v>
          </cell>
          <cell r="J243">
            <v>641.27</v>
          </cell>
          <cell r="K243">
            <v>641.27</v>
          </cell>
          <cell r="L243">
            <v>641.27</v>
          </cell>
          <cell r="M243">
            <v>641.27</v>
          </cell>
          <cell r="N243">
            <v>1</v>
          </cell>
        </row>
        <row r="244">
          <cell r="A244" t="str">
            <v>ORMOND_7_UNIT 2</v>
          </cell>
          <cell r="B244">
            <v>700</v>
          </cell>
          <cell r="C244">
            <v>700</v>
          </cell>
          <cell r="D244">
            <v>700</v>
          </cell>
          <cell r="E244">
            <v>700</v>
          </cell>
          <cell r="F244">
            <v>700</v>
          </cell>
          <cell r="G244">
            <v>700</v>
          </cell>
          <cell r="H244">
            <v>700</v>
          </cell>
          <cell r="I244">
            <v>700</v>
          </cell>
          <cell r="J244">
            <v>700</v>
          </cell>
          <cell r="K244">
            <v>700</v>
          </cell>
          <cell r="L244">
            <v>700</v>
          </cell>
          <cell r="M244">
            <v>700</v>
          </cell>
          <cell r="N244">
            <v>1</v>
          </cell>
        </row>
        <row r="245">
          <cell r="A245" t="str">
            <v>OROVIL_6_UNIT</v>
          </cell>
          <cell r="B245">
            <v>3.5</v>
          </cell>
          <cell r="C245">
            <v>3.5</v>
          </cell>
          <cell r="D245">
            <v>3.5</v>
          </cell>
          <cell r="E245">
            <v>3.5</v>
          </cell>
          <cell r="F245">
            <v>3.5</v>
          </cell>
          <cell r="G245">
            <v>3.5</v>
          </cell>
          <cell r="H245">
            <v>3.5</v>
          </cell>
          <cell r="I245">
            <v>3.5</v>
          </cell>
          <cell r="J245">
            <v>3.5</v>
          </cell>
          <cell r="K245">
            <v>3.5</v>
          </cell>
          <cell r="L245">
            <v>3.5</v>
          </cell>
          <cell r="M245">
            <v>3.5</v>
          </cell>
          <cell r="N245">
            <v>1</v>
          </cell>
        </row>
        <row r="246">
          <cell r="A246" t="str">
            <v>OTAY_6_PL1X2</v>
          </cell>
          <cell r="B246">
            <v>37.200000000000003</v>
          </cell>
          <cell r="C246">
            <v>37.200000000000003</v>
          </cell>
          <cell r="D246">
            <v>37.200000000000003</v>
          </cell>
          <cell r="E246">
            <v>37.200000000000003</v>
          </cell>
          <cell r="F246">
            <v>37.200000000000003</v>
          </cell>
          <cell r="G246">
            <v>37.200000000000003</v>
          </cell>
          <cell r="H246">
            <v>37.200000000000003</v>
          </cell>
          <cell r="I246">
            <v>37.200000000000003</v>
          </cell>
          <cell r="J246">
            <v>37.200000000000003</v>
          </cell>
          <cell r="K246">
            <v>37.200000000000003</v>
          </cell>
          <cell r="L246">
            <v>37.200000000000003</v>
          </cell>
          <cell r="M246">
            <v>37.200000000000003</v>
          </cell>
          <cell r="N246">
            <v>1</v>
          </cell>
        </row>
        <row r="247">
          <cell r="A247" t="str">
            <v>OTMESA_2_PL1X3</v>
          </cell>
          <cell r="B247">
            <v>448.6</v>
          </cell>
          <cell r="C247">
            <v>448.6</v>
          </cell>
          <cell r="D247">
            <v>448.6</v>
          </cell>
          <cell r="E247">
            <v>448.6</v>
          </cell>
          <cell r="F247">
            <v>448.6</v>
          </cell>
          <cell r="G247">
            <v>448.6</v>
          </cell>
          <cell r="H247">
            <v>448.6</v>
          </cell>
          <cell r="I247">
            <v>448.6</v>
          </cell>
          <cell r="J247">
            <v>448.6</v>
          </cell>
          <cell r="K247">
            <v>448.6</v>
          </cell>
          <cell r="L247">
            <v>448.6</v>
          </cell>
          <cell r="M247">
            <v>448.6</v>
          </cell>
          <cell r="N247">
            <v>1</v>
          </cell>
        </row>
        <row r="248">
          <cell r="A248" t="str">
            <v>PADUA_6_MWDSDM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1</v>
          </cell>
        </row>
        <row r="249">
          <cell r="A249" t="str">
            <v>PADUA_7_SDIMAS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0.85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1</v>
          </cell>
        </row>
        <row r="250">
          <cell r="A250" t="str">
            <v>PALOMR_2_PL1X3</v>
          </cell>
          <cell r="B250">
            <v>363.21000000000004</v>
          </cell>
          <cell r="C250">
            <v>363.21000000000004</v>
          </cell>
          <cell r="D250">
            <v>363.21000000000004</v>
          </cell>
          <cell r="E250">
            <v>363.21000000000004</v>
          </cell>
          <cell r="F250">
            <v>363.21000000000004</v>
          </cell>
          <cell r="G250">
            <v>363.21000000000004</v>
          </cell>
          <cell r="H250">
            <v>363.21000000000004</v>
          </cell>
          <cell r="I250">
            <v>363.21000000000004</v>
          </cell>
          <cell r="J250">
            <v>363.21000000000004</v>
          </cell>
          <cell r="K250">
            <v>363.21000000000004</v>
          </cell>
          <cell r="L250">
            <v>363.21000000000004</v>
          </cell>
          <cell r="M250">
            <v>363.21000000000004</v>
          </cell>
          <cell r="N250">
            <v>1</v>
          </cell>
        </row>
        <row r="251">
          <cell r="A251" t="str">
            <v>PARDEB_6_UNITS</v>
          </cell>
          <cell r="B251">
            <v>17.7</v>
          </cell>
          <cell r="C251">
            <v>15.62</v>
          </cell>
          <cell r="D251">
            <v>7.7</v>
          </cell>
          <cell r="E251">
            <v>19.940000000000001</v>
          </cell>
          <cell r="F251">
            <v>7.76</v>
          </cell>
          <cell r="G251">
            <v>27.3</v>
          </cell>
          <cell r="H251">
            <v>17.7</v>
          </cell>
          <cell r="I251">
            <v>19.18</v>
          </cell>
          <cell r="J251">
            <v>15.44</v>
          </cell>
          <cell r="K251">
            <v>18.7</v>
          </cell>
          <cell r="L251">
            <v>15.7</v>
          </cell>
          <cell r="M251">
            <v>26.42</v>
          </cell>
          <cell r="N251">
            <v>1</v>
          </cell>
        </row>
        <row r="252">
          <cell r="A252" t="str">
            <v>PEASE_1_TBEBT1</v>
          </cell>
          <cell r="B252">
            <v>7</v>
          </cell>
          <cell r="C252">
            <v>7</v>
          </cell>
          <cell r="D252">
            <v>7</v>
          </cell>
          <cell r="E252">
            <v>7</v>
          </cell>
          <cell r="F252">
            <v>7</v>
          </cell>
          <cell r="G252">
            <v>7</v>
          </cell>
          <cell r="H252">
            <v>7</v>
          </cell>
          <cell r="I252">
            <v>7</v>
          </cell>
          <cell r="J252">
            <v>7</v>
          </cell>
          <cell r="K252">
            <v>7</v>
          </cell>
          <cell r="L252">
            <v>7</v>
          </cell>
          <cell r="M252">
            <v>7</v>
          </cell>
          <cell r="N252">
            <v>3</v>
          </cell>
        </row>
        <row r="253">
          <cell r="A253" t="str">
            <v>PINFLT_7_UNITS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1</v>
          </cell>
        </row>
        <row r="254">
          <cell r="A254" t="str">
            <v>PIOPIC_2_CTG1</v>
          </cell>
          <cell r="B254">
            <v>111.3</v>
          </cell>
          <cell r="C254">
            <v>111.3</v>
          </cell>
          <cell r="D254">
            <v>111.3</v>
          </cell>
          <cell r="E254">
            <v>111.3</v>
          </cell>
          <cell r="F254">
            <v>111.3</v>
          </cell>
          <cell r="G254">
            <v>111.3</v>
          </cell>
          <cell r="H254">
            <v>111.3</v>
          </cell>
          <cell r="I254">
            <v>111.3</v>
          </cell>
          <cell r="J254">
            <v>111.3</v>
          </cell>
          <cell r="K254">
            <v>111.3</v>
          </cell>
          <cell r="L254">
            <v>111.3</v>
          </cell>
          <cell r="M254">
            <v>111.3</v>
          </cell>
          <cell r="N254">
            <v>1</v>
          </cell>
        </row>
        <row r="255">
          <cell r="A255" t="str">
            <v>PIOPIC_2_CTG2</v>
          </cell>
          <cell r="B255">
            <v>112.7</v>
          </cell>
          <cell r="C255">
            <v>112.7</v>
          </cell>
          <cell r="D255">
            <v>112.7</v>
          </cell>
          <cell r="E255">
            <v>112.7</v>
          </cell>
          <cell r="F255">
            <v>112.7</v>
          </cell>
          <cell r="G255">
            <v>112.7</v>
          </cell>
          <cell r="H255">
            <v>112.7</v>
          </cell>
          <cell r="I255">
            <v>112.7</v>
          </cell>
          <cell r="J255">
            <v>112.7</v>
          </cell>
          <cell r="K255">
            <v>112.7</v>
          </cell>
          <cell r="L255">
            <v>112.7</v>
          </cell>
          <cell r="M255">
            <v>112.7</v>
          </cell>
          <cell r="N255">
            <v>1</v>
          </cell>
        </row>
        <row r="256">
          <cell r="A256" t="str">
            <v>PIOPIC_2_CTG3</v>
          </cell>
          <cell r="B256">
            <v>112</v>
          </cell>
          <cell r="C256">
            <v>112</v>
          </cell>
          <cell r="D256">
            <v>112</v>
          </cell>
          <cell r="E256">
            <v>112</v>
          </cell>
          <cell r="F256">
            <v>112</v>
          </cell>
          <cell r="G256">
            <v>112</v>
          </cell>
          <cell r="H256">
            <v>112</v>
          </cell>
          <cell r="I256">
            <v>112</v>
          </cell>
          <cell r="J256">
            <v>112</v>
          </cell>
          <cell r="K256">
            <v>112</v>
          </cell>
          <cell r="L256">
            <v>112</v>
          </cell>
          <cell r="M256">
            <v>112</v>
          </cell>
          <cell r="N256">
            <v>1</v>
          </cell>
        </row>
        <row r="257">
          <cell r="A257" t="str">
            <v>PIT1_7_UNIT 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1</v>
          </cell>
        </row>
        <row r="258">
          <cell r="A258" t="str">
            <v>PIT1_7_UNIT 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1</v>
          </cell>
        </row>
        <row r="259">
          <cell r="A259" t="str">
            <v>PIT3_7_PL1X3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1</v>
          </cell>
        </row>
        <row r="260">
          <cell r="A260" t="str">
            <v>PIT4_7_PL1X2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1</v>
          </cell>
        </row>
        <row r="261">
          <cell r="A261" t="str">
            <v>PIT5_7_PL1X2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1</v>
          </cell>
        </row>
        <row r="262">
          <cell r="A262" t="str">
            <v>PIT5_7_PL3X4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1</v>
          </cell>
        </row>
        <row r="263">
          <cell r="A263" t="str">
            <v>PIT6_7_UNIT 1</v>
          </cell>
          <cell r="B263">
            <v>31.2</v>
          </cell>
          <cell r="C263">
            <v>31.12</v>
          </cell>
          <cell r="D263">
            <v>31.2</v>
          </cell>
          <cell r="E263">
            <v>38.200000000000003</v>
          </cell>
          <cell r="F263">
            <v>31.2</v>
          </cell>
          <cell r="G263">
            <v>37</v>
          </cell>
          <cell r="H263">
            <v>37.200000000000003</v>
          </cell>
          <cell r="I263">
            <v>36.340000000000003</v>
          </cell>
          <cell r="J263">
            <v>30.46</v>
          </cell>
          <cell r="K263">
            <v>30.28</v>
          </cell>
          <cell r="L263">
            <v>35.51</v>
          </cell>
          <cell r="M263">
            <v>38</v>
          </cell>
          <cell r="N263">
            <v>1</v>
          </cell>
        </row>
        <row r="264">
          <cell r="A264" t="str">
            <v>PIT6_7_UNIT 2</v>
          </cell>
          <cell r="B264">
            <v>38</v>
          </cell>
          <cell r="C264">
            <v>38.200000000000003</v>
          </cell>
          <cell r="D264">
            <v>38.51</v>
          </cell>
          <cell r="E264">
            <v>37.65</v>
          </cell>
          <cell r="F264">
            <v>31.15</v>
          </cell>
          <cell r="G264">
            <v>37.799999999999997</v>
          </cell>
          <cell r="H264">
            <v>36.78</v>
          </cell>
          <cell r="I264">
            <v>36.700000000000003</v>
          </cell>
          <cell r="J264">
            <v>35.72</v>
          </cell>
          <cell r="K264">
            <v>29.76</v>
          </cell>
          <cell r="L264">
            <v>36.299999999999997</v>
          </cell>
          <cell r="M264">
            <v>38.04</v>
          </cell>
          <cell r="N264">
            <v>1</v>
          </cell>
        </row>
        <row r="265">
          <cell r="A265" t="str">
            <v>PIT7_7_UNIT 1</v>
          </cell>
          <cell r="B265">
            <v>52.2</v>
          </cell>
          <cell r="C265">
            <v>51.08</v>
          </cell>
          <cell r="D265">
            <v>53.2</v>
          </cell>
          <cell r="E265">
            <v>53.14</v>
          </cell>
          <cell r="F265">
            <v>51.64</v>
          </cell>
          <cell r="G265">
            <v>52</v>
          </cell>
          <cell r="H265">
            <v>53.2</v>
          </cell>
          <cell r="I265">
            <v>53.4</v>
          </cell>
          <cell r="J265">
            <v>53.44</v>
          </cell>
          <cell r="K265">
            <v>51.36</v>
          </cell>
          <cell r="L265">
            <v>42.4</v>
          </cell>
          <cell r="M265">
            <v>53.09</v>
          </cell>
          <cell r="N265">
            <v>1</v>
          </cell>
        </row>
        <row r="266">
          <cell r="A266" t="str">
            <v>PIT7_7_UNIT 2</v>
          </cell>
          <cell r="B266">
            <v>49.76</v>
          </cell>
          <cell r="C266">
            <v>49.46</v>
          </cell>
          <cell r="D266">
            <v>52.4</v>
          </cell>
          <cell r="E266">
            <v>52.6</v>
          </cell>
          <cell r="F266">
            <v>41.9</v>
          </cell>
          <cell r="G266">
            <v>50.76</v>
          </cell>
          <cell r="H266">
            <v>52.2</v>
          </cell>
          <cell r="I266">
            <v>53.2</v>
          </cell>
          <cell r="J266">
            <v>53.39</v>
          </cell>
          <cell r="K266">
            <v>52.8</v>
          </cell>
          <cell r="L266">
            <v>43.47</v>
          </cell>
          <cell r="M266">
            <v>42.39</v>
          </cell>
          <cell r="N266">
            <v>1</v>
          </cell>
        </row>
        <row r="267">
          <cell r="A267" t="str">
            <v>PLMSSR_6_HISIER</v>
          </cell>
          <cell r="B267">
            <v>6</v>
          </cell>
          <cell r="C267">
            <v>6</v>
          </cell>
          <cell r="D267">
            <v>6</v>
          </cell>
          <cell r="E267">
            <v>6</v>
          </cell>
          <cell r="F267">
            <v>6</v>
          </cell>
          <cell r="G267">
            <v>6</v>
          </cell>
          <cell r="H267">
            <v>6</v>
          </cell>
          <cell r="I267">
            <v>6</v>
          </cell>
          <cell r="J267">
            <v>6</v>
          </cell>
          <cell r="K267">
            <v>6</v>
          </cell>
          <cell r="L267">
            <v>6</v>
          </cell>
          <cell r="M267">
            <v>6</v>
          </cell>
          <cell r="N267">
            <v>1</v>
          </cell>
        </row>
        <row r="268">
          <cell r="A268" t="str">
            <v>PNCHEG_2_PL1X4</v>
          </cell>
          <cell r="B268">
            <v>417</v>
          </cell>
          <cell r="C268">
            <v>417</v>
          </cell>
          <cell r="D268">
            <v>417</v>
          </cell>
          <cell r="E268">
            <v>417</v>
          </cell>
          <cell r="F268">
            <v>417</v>
          </cell>
          <cell r="G268">
            <v>412.84</v>
          </cell>
          <cell r="H268">
            <v>410.24</v>
          </cell>
          <cell r="I268">
            <v>410.24</v>
          </cell>
          <cell r="J268">
            <v>417</v>
          </cell>
          <cell r="K268">
            <v>417</v>
          </cell>
          <cell r="L268">
            <v>417</v>
          </cell>
          <cell r="M268">
            <v>417</v>
          </cell>
          <cell r="N268">
            <v>1</v>
          </cell>
        </row>
        <row r="269">
          <cell r="A269" t="str">
            <v>PNCHPP_1_PL1X2</v>
          </cell>
          <cell r="B269">
            <v>119.91</v>
          </cell>
          <cell r="C269">
            <v>119.76</v>
          </cell>
          <cell r="D269">
            <v>119</v>
          </cell>
          <cell r="E269">
            <v>115.16</v>
          </cell>
          <cell r="F269">
            <v>113</v>
          </cell>
          <cell r="G269">
            <v>111.34</v>
          </cell>
          <cell r="H269">
            <v>108.54</v>
          </cell>
          <cell r="I269">
            <v>109</v>
          </cell>
          <cell r="J269">
            <v>110</v>
          </cell>
          <cell r="K269">
            <v>113</v>
          </cell>
          <cell r="L269">
            <v>119</v>
          </cell>
          <cell r="M269">
            <v>119.91</v>
          </cell>
          <cell r="N269">
            <v>1</v>
          </cell>
        </row>
        <row r="270">
          <cell r="A270" t="str">
            <v>PNOCHE_1_PL1X2</v>
          </cell>
          <cell r="B270">
            <v>49.97</v>
          </cell>
          <cell r="C270">
            <v>49.97</v>
          </cell>
          <cell r="D270">
            <v>49.97</v>
          </cell>
          <cell r="E270">
            <v>49.97</v>
          </cell>
          <cell r="F270">
            <v>49.97</v>
          </cell>
          <cell r="G270">
            <v>49.97</v>
          </cell>
          <cell r="H270">
            <v>49.97</v>
          </cell>
          <cell r="I270">
            <v>49.97</v>
          </cell>
          <cell r="J270">
            <v>49.97</v>
          </cell>
          <cell r="K270">
            <v>49.97</v>
          </cell>
          <cell r="L270">
            <v>49.97</v>
          </cell>
          <cell r="M270">
            <v>49.97</v>
          </cell>
          <cell r="N270">
            <v>1</v>
          </cell>
        </row>
        <row r="271">
          <cell r="A271" t="str">
            <v>PNOCHE_1_UNITA1</v>
          </cell>
          <cell r="B271">
            <v>52.01</v>
          </cell>
          <cell r="C271">
            <v>52.01</v>
          </cell>
          <cell r="D271">
            <v>52.01</v>
          </cell>
          <cell r="E271">
            <v>52.01</v>
          </cell>
          <cell r="F271">
            <v>52.01</v>
          </cell>
          <cell r="G271">
            <v>52.01</v>
          </cell>
          <cell r="H271">
            <v>52.01</v>
          </cell>
          <cell r="I271">
            <v>52.01</v>
          </cell>
          <cell r="J271">
            <v>52.01</v>
          </cell>
          <cell r="K271">
            <v>52.01</v>
          </cell>
          <cell r="L271">
            <v>52.01</v>
          </cell>
          <cell r="M271">
            <v>52.01</v>
          </cell>
          <cell r="N271">
            <v>1</v>
          </cell>
        </row>
        <row r="272">
          <cell r="A272" t="str">
            <v>POEPH_7_UNIT 1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1</v>
          </cell>
        </row>
        <row r="273">
          <cell r="A273" t="str">
            <v>POEPH_7_UNIT 2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1</v>
          </cell>
        </row>
        <row r="274">
          <cell r="A274" t="str">
            <v>PSWEET_1_STCRUZ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1</v>
          </cell>
        </row>
        <row r="275">
          <cell r="A275" t="str">
            <v>RCKCRK_7_UNIT 1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1</v>
          </cell>
        </row>
        <row r="276">
          <cell r="A276" t="str">
            <v>RCKCRK_7_UNIT 2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1</v>
          </cell>
        </row>
        <row r="277">
          <cell r="A277" t="str">
            <v>REDBLF_6_UNIT</v>
          </cell>
          <cell r="B277">
            <v>44</v>
          </cell>
          <cell r="C277">
            <v>44</v>
          </cell>
          <cell r="D277">
            <v>44</v>
          </cell>
          <cell r="E277">
            <v>44</v>
          </cell>
          <cell r="F277">
            <v>44</v>
          </cell>
          <cell r="G277">
            <v>44</v>
          </cell>
          <cell r="H277">
            <v>44</v>
          </cell>
          <cell r="I277">
            <v>44</v>
          </cell>
          <cell r="J277">
            <v>44</v>
          </cell>
          <cell r="K277">
            <v>44</v>
          </cell>
          <cell r="L277">
            <v>44</v>
          </cell>
          <cell r="M277">
            <v>44</v>
          </cell>
          <cell r="N277">
            <v>1</v>
          </cell>
        </row>
        <row r="278">
          <cell r="A278" t="str">
            <v>REDOND_7_UNIT 5</v>
          </cell>
          <cell r="B278">
            <v>168.87</v>
          </cell>
          <cell r="C278">
            <v>168.87</v>
          </cell>
          <cell r="D278">
            <v>168.87</v>
          </cell>
          <cell r="E278">
            <v>168.87</v>
          </cell>
          <cell r="F278">
            <v>168.87</v>
          </cell>
          <cell r="G278">
            <v>168.87</v>
          </cell>
          <cell r="H278">
            <v>168.87</v>
          </cell>
          <cell r="I278">
            <v>168.87</v>
          </cell>
          <cell r="J278">
            <v>168.87</v>
          </cell>
          <cell r="K278">
            <v>168.87</v>
          </cell>
          <cell r="L278">
            <v>168.87</v>
          </cell>
          <cell r="M278">
            <v>168.87</v>
          </cell>
          <cell r="N278">
            <v>1</v>
          </cell>
        </row>
        <row r="279">
          <cell r="A279" t="str">
            <v>REDOND_7_UNIT 6</v>
          </cell>
          <cell r="B279">
            <v>164.29</v>
          </cell>
          <cell r="C279">
            <v>164.29</v>
          </cell>
          <cell r="D279">
            <v>164.29</v>
          </cell>
          <cell r="E279">
            <v>164.29</v>
          </cell>
          <cell r="F279">
            <v>164.29</v>
          </cell>
          <cell r="G279">
            <v>164.29</v>
          </cell>
          <cell r="H279">
            <v>164.29</v>
          </cell>
          <cell r="I279">
            <v>164.29</v>
          </cell>
          <cell r="J279">
            <v>164.29</v>
          </cell>
          <cell r="K279">
            <v>164.29</v>
          </cell>
          <cell r="L279">
            <v>164.29</v>
          </cell>
          <cell r="M279">
            <v>164.29</v>
          </cell>
          <cell r="N279">
            <v>1</v>
          </cell>
        </row>
        <row r="280">
          <cell r="A280" t="str">
            <v>REDOND_7_UNIT 8</v>
          </cell>
          <cell r="B280">
            <v>350</v>
          </cell>
          <cell r="C280">
            <v>350</v>
          </cell>
          <cell r="D280">
            <v>350</v>
          </cell>
          <cell r="E280">
            <v>350</v>
          </cell>
          <cell r="F280">
            <v>350</v>
          </cell>
          <cell r="G280">
            <v>350</v>
          </cell>
          <cell r="H280">
            <v>350</v>
          </cell>
          <cell r="I280">
            <v>350</v>
          </cell>
          <cell r="J280">
            <v>350</v>
          </cell>
          <cell r="K280">
            <v>350</v>
          </cell>
          <cell r="L280">
            <v>350</v>
          </cell>
          <cell r="M280">
            <v>350</v>
          </cell>
          <cell r="N280">
            <v>1</v>
          </cell>
        </row>
        <row r="281">
          <cell r="A281" t="str">
            <v>ROLLIN_6_UNIT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2</v>
          </cell>
        </row>
        <row r="282">
          <cell r="A282" t="str">
            <v>RUSCTY_2_UNITS</v>
          </cell>
          <cell r="B282">
            <v>440.17999999999995</v>
          </cell>
          <cell r="C282">
            <v>440.17999999999995</v>
          </cell>
          <cell r="D282">
            <v>440.17999999999995</v>
          </cell>
          <cell r="E282">
            <v>440.17999999999995</v>
          </cell>
          <cell r="F282">
            <v>440.17999999999995</v>
          </cell>
          <cell r="G282">
            <v>440.17999999999995</v>
          </cell>
          <cell r="H282">
            <v>440.17999999999995</v>
          </cell>
          <cell r="I282">
            <v>422.4</v>
          </cell>
          <cell r="J282">
            <v>425.9</v>
          </cell>
          <cell r="K282">
            <v>430.32000000000005</v>
          </cell>
          <cell r="L282">
            <v>440.17999999999995</v>
          </cell>
          <cell r="M282">
            <v>440.17999999999995</v>
          </cell>
          <cell r="N282">
            <v>1</v>
          </cell>
        </row>
        <row r="283">
          <cell r="A283" t="str">
            <v>RVRVEW_1_UNITA1</v>
          </cell>
          <cell r="B283">
            <v>47.6</v>
          </cell>
          <cell r="C283">
            <v>47.6</v>
          </cell>
          <cell r="D283">
            <v>47.6</v>
          </cell>
          <cell r="E283">
            <v>47.6</v>
          </cell>
          <cell r="F283">
            <v>47.6</v>
          </cell>
          <cell r="G283">
            <v>47.6</v>
          </cell>
          <cell r="H283">
            <v>47.6</v>
          </cell>
          <cell r="I283">
            <v>47.6</v>
          </cell>
          <cell r="J283">
            <v>47.6</v>
          </cell>
          <cell r="K283">
            <v>47.6</v>
          </cell>
          <cell r="L283">
            <v>47.6</v>
          </cell>
          <cell r="M283">
            <v>47.6</v>
          </cell>
          <cell r="N283">
            <v>1</v>
          </cell>
        </row>
        <row r="284">
          <cell r="A284" t="str">
            <v>RVSIDE_2_RERCU3</v>
          </cell>
          <cell r="B284">
            <v>49</v>
          </cell>
          <cell r="C284">
            <v>49</v>
          </cell>
          <cell r="D284">
            <v>49</v>
          </cell>
          <cell r="E284">
            <v>49</v>
          </cell>
          <cell r="F284">
            <v>49</v>
          </cell>
          <cell r="G284">
            <v>49</v>
          </cell>
          <cell r="H284">
            <v>49</v>
          </cell>
          <cell r="I284">
            <v>49</v>
          </cell>
          <cell r="J284">
            <v>49</v>
          </cell>
          <cell r="K284">
            <v>49</v>
          </cell>
          <cell r="L284">
            <v>49</v>
          </cell>
          <cell r="M284">
            <v>49</v>
          </cell>
          <cell r="N284">
            <v>1</v>
          </cell>
        </row>
        <row r="285">
          <cell r="A285" t="str">
            <v>RVSIDE_2_RERCU4</v>
          </cell>
          <cell r="B285">
            <v>49</v>
          </cell>
          <cell r="C285">
            <v>49</v>
          </cell>
          <cell r="D285">
            <v>49</v>
          </cell>
          <cell r="E285">
            <v>49</v>
          </cell>
          <cell r="F285">
            <v>49</v>
          </cell>
          <cell r="G285">
            <v>49</v>
          </cell>
          <cell r="H285">
            <v>49</v>
          </cell>
          <cell r="I285">
            <v>49</v>
          </cell>
          <cell r="J285">
            <v>49</v>
          </cell>
          <cell r="K285">
            <v>49</v>
          </cell>
          <cell r="L285">
            <v>49</v>
          </cell>
          <cell r="M285">
            <v>49</v>
          </cell>
          <cell r="N285">
            <v>1</v>
          </cell>
        </row>
        <row r="286">
          <cell r="A286" t="str">
            <v>RVSIDE_6_RERCU1</v>
          </cell>
          <cell r="B286">
            <v>48.35</v>
          </cell>
          <cell r="C286">
            <v>48.35</v>
          </cell>
          <cell r="D286">
            <v>48.35</v>
          </cell>
          <cell r="E286">
            <v>48.35</v>
          </cell>
          <cell r="F286">
            <v>48.35</v>
          </cell>
          <cell r="G286">
            <v>48.35</v>
          </cell>
          <cell r="H286">
            <v>48.35</v>
          </cell>
          <cell r="I286">
            <v>48.35</v>
          </cell>
          <cell r="J286">
            <v>48.35</v>
          </cell>
          <cell r="K286">
            <v>48.35</v>
          </cell>
          <cell r="L286">
            <v>48.35</v>
          </cell>
          <cell r="M286">
            <v>48.35</v>
          </cell>
          <cell r="N286">
            <v>1</v>
          </cell>
        </row>
        <row r="287">
          <cell r="A287" t="str">
            <v>RVSIDE_6_RERCU2</v>
          </cell>
          <cell r="B287">
            <v>48.5</v>
          </cell>
          <cell r="C287">
            <v>48.5</v>
          </cell>
          <cell r="D287">
            <v>48.5</v>
          </cell>
          <cell r="E287">
            <v>48.5</v>
          </cell>
          <cell r="F287">
            <v>48.5</v>
          </cell>
          <cell r="G287">
            <v>48.5</v>
          </cell>
          <cell r="H287">
            <v>48.5</v>
          </cell>
          <cell r="I287">
            <v>48.5</v>
          </cell>
          <cell r="J287">
            <v>48.5</v>
          </cell>
          <cell r="K287">
            <v>48.5</v>
          </cell>
          <cell r="L287">
            <v>48.5</v>
          </cell>
          <cell r="M287">
            <v>48.5</v>
          </cell>
          <cell r="N287">
            <v>1</v>
          </cell>
        </row>
        <row r="288">
          <cell r="A288" t="str">
            <v>RVSIDE_6_SPRING</v>
          </cell>
          <cell r="B288">
            <v>28</v>
          </cell>
          <cell r="C288">
            <v>28</v>
          </cell>
          <cell r="D288">
            <v>28</v>
          </cell>
          <cell r="E288">
            <v>28</v>
          </cell>
          <cell r="F288">
            <v>28</v>
          </cell>
          <cell r="G288">
            <v>28</v>
          </cell>
          <cell r="H288">
            <v>28</v>
          </cell>
          <cell r="I288">
            <v>28</v>
          </cell>
          <cell r="J288">
            <v>28</v>
          </cell>
          <cell r="K288">
            <v>28</v>
          </cell>
          <cell r="L288">
            <v>28</v>
          </cell>
          <cell r="M288">
            <v>28</v>
          </cell>
          <cell r="N288">
            <v>1</v>
          </cell>
        </row>
        <row r="289">
          <cell r="A289" t="str">
            <v>SALTSP_7_UNITS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1</v>
          </cell>
        </row>
        <row r="290">
          <cell r="A290" t="str">
            <v>SANBRN_2_ES1BT3</v>
          </cell>
          <cell r="B290">
            <v>22</v>
          </cell>
          <cell r="C290">
            <v>22</v>
          </cell>
          <cell r="D290">
            <v>22</v>
          </cell>
          <cell r="E290">
            <v>22</v>
          </cell>
          <cell r="F290">
            <v>22</v>
          </cell>
          <cell r="G290">
            <v>22</v>
          </cell>
          <cell r="H290">
            <v>22</v>
          </cell>
          <cell r="I290">
            <v>22</v>
          </cell>
          <cell r="J290">
            <v>22</v>
          </cell>
          <cell r="K290">
            <v>22</v>
          </cell>
          <cell r="L290">
            <v>22</v>
          </cell>
          <cell r="M290">
            <v>22</v>
          </cell>
          <cell r="N290">
            <v>2</v>
          </cell>
        </row>
        <row r="291">
          <cell r="A291" t="str">
            <v>SANBRN_2_ES2SB3</v>
          </cell>
          <cell r="B291">
            <v>18</v>
          </cell>
          <cell r="C291">
            <v>18</v>
          </cell>
          <cell r="D291">
            <v>18</v>
          </cell>
          <cell r="E291">
            <v>18</v>
          </cell>
          <cell r="F291">
            <v>18</v>
          </cell>
          <cell r="G291">
            <v>18</v>
          </cell>
          <cell r="H291">
            <v>18</v>
          </cell>
          <cell r="I291">
            <v>18</v>
          </cell>
          <cell r="J291">
            <v>18</v>
          </cell>
          <cell r="K291">
            <v>18</v>
          </cell>
          <cell r="L291">
            <v>18</v>
          </cell>
          <cell r="M291">
            <v>18</v>
          </cell>
          <cell r="N291">
            <v>2</v>
          </cell>
        </row>
        <row r="292">
          <cell r="A292" t="str">
            <v>SANBRN_2_ESABT1</v>
          </cell>
          <cell r="B292">
            <v>160</v>
          </cell>
          <cell r="C292">
            <v>160</v>
          </cell>
          <cell r="D292">
            <v>160</v>
          </cell>
          <cell r="E292">
            <v>160</v>
          </cell>
          <cell r="F292">
            <v>160</v>
          </cell>
          <cell r="G292">
            <v>160</v>
          </cell>
          <cell r="H292">
            <v>160</v>
          </cell>
          <cell r="I292">
            <v>160</v>
          </cell>
          <cell r="J292">
            <v>160</v>
          </cell>
          <cell r="K292">
            <v>160</v>
          </cell>
          <cell r="L292">
            <v>160</v>
          </cell>
          <cell r="M292">
            <v>160</v>
          </cell>
          <cell r="N292">
            <v>2</v>
          </cell>
        </row>
        <row r="293">
          <cell r="A293" t="str">
            <v>SANBRN_2_ESBBT1</v>
          </cell>
          <cell r="B293">
            <v>200</v>
          </cell>
          <cell r="C293">
            <v>200</v>
          </cell>
          <cell r="D293">
            <v>200</v>
          </cell>
          <cell r="E293">
            <v>200</v>
          </cell>
          <cell r="F293">
            <v>200</v>
          </cell>
          <cell r="G293">
            <v>200</v>
          </cell>
          <cell r="H293">
            <v>200</v>
          </cell>
          <cell r="I293">
            <v>200</v>
          </cell>
          <cell r="J293">
            <v>200</v>
          </cell>
          <cell r="K293">
            <v>200</v>
          </cell>
          <cell r="L293">
            <v>200</v>
          </cell>
          <cell r="M293">
            <v>200</v>
          </cell>
          <cell r="N293">
            <v>2</v>
          </cell>
        </row>
        <row r="294">
          <cell r="A294" t="str">
            <v>SANLOB_1_OSFBM1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1</v>
          </cell>
        </row>
        <row r="295">
          <cell r="A295" t="str">
            <v>SANTFG_7_UNITS</v>
          </cell>
          <cell r="B295">
            <v>42</v>
          </cell>
          <cell r="C295">
            <v>42</v>
          </cell>
          <cell r="D295">
            <v>42</v>
          </cell>
          <cell r="E295">
            <v>42</v>
          </cell>
          <cell r="F295">
            <v>42</v>
          </cell>
          <cell r="G295">
            <v>42</v>
          </cell>
          <cell r="H295">
            <v>42</v>
          </cell>
          <cell r="I295">
            <v>42</v>
          </cell>
          <cell r="J295">
            <v>42</v>
          </cell>
          <cell r="K295">
            <v>42</v>
          </cell>
          <cell r="L295">
            <v>42</v>
          </cell>
          <cell r="M295">
            <v>42</v>
          </cell>
          <cell r="N295">
            <v>1</v>
          </cell>
        </row>
        <row r="296">
          <cell r="A296" t="str">
            <v>SANTGO_2_MABBT1</v>
          </cell>
          <cell r="B296">
            <v>4</v>
          </cell>
          <cell r="C296">
            <v>4</v>
          </cell>
          <cell r="D296">
            <v>4</v>
          </cell>
          <cell r="E296">
            <v>4</v>
          </cell>
          <cell r="F296">
            <v>4</v>
          </cell>
          <cell r="G296">
            <v>4</v>
          </cell>
          <cell r="H296">
            <v>4</v>
          </cell>
          <cell r="I296">
            <v>4</v>
          </cell>
          <cell r="J296">
            <v>4</v>
          </cell>
          <cell r="K296">
            <v>4</v>
          </cell>
          <cell r="L296">
            <v>4</v>
          </cell>
          <cell r="M296">
            <v>4</v>
          </cell>
          <cell r="N296">
            <v>3</v>
          </cell>
        </row>
        <row r="297">
          <cell r="A297" t="str">
            <v>SAUGUS_6_MWDFTH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1</v>
          </cell>
        </row>
        <row r="298">
          <cell r="A298" t="str">
            <v>SBERDO_2_PSP3</v>
          </cell>
          <cell r="B298">
            <v>457</v>
          </cell>
          <cell r="C298">
            <v>457</v>
          </cell>
          <cell r="D298">
            <v>457</v>
          </cell>
          <cell r="E298">
            <v>457</v>
          </cell>
          <cell r="F298">
            <v>457</v>
          </cell>
          <cell r="G298">
            <v>457</v>
          </cell>
          <cell r="H298">
            <v>457</v>
          </cell>
          <cell r="I298">
            <v>457</v>
          </cell>
          <cell r="J298">
            <v>457</v>
          </cell>
          <cell r="K298">
            <v>457</v>
          </cell>
          <cell r="L298">
            <v>457</v>
          </cell>
          <cell r="M298">
            <v>457</v>
          </cell>
          <cell r="N298">
            <v>1</v>
          </cell>
        </row>
        <row r="299">
          <cell r="A299" t="str">
            <v>SBERDO_2_PSP4</v>
          </cell>
          <cell r="B299">
            <v>457</v>
          </cell>
          <cell r="C299">
            <v>457</v>
          </cell>
          <cell r="D299">
            <v>457</v>
          </cell>
          <cell r="E299">
            <v>457</v>
          </cell>
          <cell r="F299">
            <v>457</v>
          </cell>
          <cell r="G299">
            <v>457</v>
          </cell>
          <cell r="H299">
            <v>457</v>
          </cell>
          <cell r="I299">
            <v>457</v>
          </cell>
          <cell r="J299">
            <v>457</v>
          </cell>
          <cell r="K299">
            <v>457</v>
          </cell>
          <cell r="L299">
            <v>457</v>
          </cell>
          <cell r="M299">
            <v>457</v>
          </cell>
          <cell r="N299">
            <v>1</v>
          </cell>
        </row>
        <row r="300">
          <cell r="A300" t="str">
            <v>SCEHOV_2_HOOVER</v>
          </cell>
          <cell r="B300">
            <v>286</v>
          </cell>
          <cell r="C300">
            <v>286</v>
          </cell>
          <cell r="D300">
            <v>286</v>
          </cell>
          <cell r="E300">
            <v>286</v>
          </cell>
          <cell r="F300">
            <v>286</v>
          </cell>
          <cell r="G300">
            <v>286</v>
          </cell>
          <cell r="H300">
            <v>286</v>
          </cell>
          <cell r="I300">
            <v>286</v>
          </cell>
          <cell r="J300">
            <v>286</v>
          </cell>
          <cell r="K300">
            <v>286</v>
          </cell>
          <cell r="L300">
            <v>286</v>
          </cell>
          <cell r="M300">
            <v>286</v>
          </cell>
          <cell r="N300">
            <v>1</v>
          </cell>
        </row>
        <row r="301">
          <cell r="A301" t="str">
            <v>SCHLTE_1_PL1X3</v>
          </cell>
          <cell r="B301">
            <v>234.5</v>
          </cell>
          <cell r="C301">
            <v>233.63</v>
          </cell>
          <cell r="D301">
            <v>233.01</v>
          </cell>
          <cell r="E301">
            <v>230.55</v>
          </cell>
          <cell r="F301">
            <v>228.59999999999997</v>
          </cell>
          <cell r="G301">
            <v>222</v>
          </cell>
          <cell r="H301">
            <v>218.94</v>
          </cell>
          <cell r="I301">
            <v>219.34999999999997</v>
          </cell>
          <cell r="J301">
            <v>222.38</v>
          </cell>
          <cell r="K301">
            <v>228.27999999999997</v>
          </cell>
          <cell r="L301">
            <v>235.34999999999997</v>
          </cell>
          <cell r="M301">
            <v>235.15999999999997</v>
          </cell>
          <cell r="N301">
            <v>1</v>
          </cell>
        </row>
        <row r="302">
          <cell r="A302" t="str">
            <v>SENTNL_2_CTG1</v>
          </cell>
          <cell r="B302">
            <v>107.68</v>
          </cell>
          <cell r="C302">
            <v>107.68</v>
          </cell>
          <cell r="D302">
            <v>107.68</v>
          </cell>
          <cell r="E302">
            <v>107.68</v>
          </cell>
          <cell r="F302">
            <v>107.68</v>
          </cell>
          <cell r="G302">
            <v>107.68</v>
          </cell>
          <cell r="H302">
            <v>107.68</v>
          </cell>
          <cell r="I302">
            <v>107.68</v>
          </cell>
          <cell r="J302">
            <v>107.68</v>
          </cell>
          <cell r="K302">
            <v>107.68</v>
          </cell>
          <cell r="L302">
            <v>107.68</v>
          </cell>
          <cell r="M302">
            <v>107.68</v>
          </cell>
          <cell r="N302">
            <v>1</v>
          </cell>
        </row>
        <row r="303">
          <cell r="A303" t="str">
            <v>SENTNL_2_CTG2</v>
          </cell>
          <cell r="B303">
            <v>102.5</v>
          </cell>
          <cell r="C303">
            <v>102.5</v>
          </cell>
          <cell r="D303">
            <v>102.5</v>
          </cell>
          <cell r="E303">
            <v>103.98</v>
          </cell>
          <cell r="F303">
            <v>103.98</v>
          </cell>
          <cell r="G303">
            <v>103.98</v>
          </cell>
          <cell r="H303">
            <v>103.98</v>
          </cell>
          <cell r="I303">
            <v>103.98</v>
          </cell>
          <cell r="J303">
            <v>103.98</v>
          </cell>
          <cell r="K303">
            <v>103.98</v>
          </cell>
          <cell r="L303">
            <v>103.98</v>
          </cell>
          <cell r="M303">
            <v>103.98</v>
          </cell>
          <cell r="N303">
            <v>1</v>
          </cell>
        </row>
        <row r="304">
          <cell r="A304" t="str">
            <v>SENTNL_2_CTG3</v>
          </cell>
          <cell r="B304">
            <v>105.69</v>
          </cell>
          <cell r="C304">
            <v>105.69</v>
          </cell>
          <cell r="D304">
            <v>105.69</v>
          </cell>
          <cell r="E304">
            <v>105.69</v>
          </cell>
          <cell r="F304">
            <v>105.69</v>
          </cell>
          <cell r="G304">
            <v>105.69</v>
          </cell>
          <cell r="H304">
            <v>105.69</v>
          </cell>
          <cell r="I304">
            <v>105.69</v>
          </cell>
          <cell r="J304">
            <v>105.69</v>
          </cell>
          <cell r="K304">
            <v>105.69</v>
          </cell>
          <cell r="L304">
            <v>105.69</v>
          </cell>
          <cell r="M304">
            <v>105.69</v>
          </cell>
          <cell r="N304">
            <v>1</v>
          </cell>
        </row>
        <row r="305">
          <cell r="A305" t="str">
            <v>SENTNL_2_CTG4</v>
          </cell>
          <cell r="B305">
            <v>106.55</v>
          </cell>
          <cell r="C305">
            <v>106.55</v>
          </cell>
          <cell r="D305">
            <v>106.55</v>
          </cell>
          <cell r="E305">
            <v>106.55</v>
          </cell>
          <cell r="F305">
            <v>106.55</v>
          </cell>
          <cell r="G305">
            <v>106.55</v>
          </cell>
          <cell r="H305">
            <v>106.55</v>
          </cell>
          <cell r="I305">
            <v>106.55</v>
          </cell>
          <cell r="J305">
            <v>106.55</v>
          </cell>
          <cell r="K305">
            <v>106.55</v>
          </cell>
          <cell r="L305">
            <v>106.55</v>
          </cell>
          <cell r="M305">
            <v>106.55</v>
          </cell>
          <cell r="N305">
            <v>1</v>
          </cell>
        </row>
        <row r="306">
          <cell r="A306" t="str">
            <v>SENTNL_2_CTG5</v>
          </cell>
          <cell r="B306">
            <v>107.52</v>
          </cell>
          <cell r="C306">
            <v>107.52</v>
          </cell>
          <cell r="D306">
            <v>107.52</v>
          </cell>
          <cell r="E306">
            <v>107.52</v>
          </cell>
          <cell r="F306">
            <v>107.52</v>
          </cell>
          <cell r="G306">
            <v>107.52</v>
          </cell>
          <cell r="H306">
            <v>107.52</v>
          </cell>
          <cell r="I306">
            <v>107.52</v>
          </cell>
          <cell r="J306">
            <v>107.52</v>
          </cell>
          <cell r="K306">
            <v>107.52</v>
          </cell>
          <cell r="L306">
            <v>107.52</v>
          </cell>
          <cell r="M306">
            <v>107.52</v>
          </cell>
          <cell r="N306">
            <v>1</v>
          </cell>
        </row>
        <row r="307">
          <cell r="A307" t="str">
            <v>SENTNL_2_CTG6</v>
          </cell>
          <cell r="B307">
            <v>105</v>
          </cell>
          <cell r="C307">
            <v>105</v>
          </cell>
          <cell r="D307">
            <v>105</v>
          </cell>
          <cell r="E307">
            <v>105</v>
          </cell>
          <cell r="F307">
            <v>105</v>
          </cell>
          <cell r="G307">
            <v>105</v>
          </cell>
          <cell r="H307">
            <v>105</v>
          </cell>
          <cell r="I307">
            <v>105</v>
          </cell>
          <cell r="J307">
            <v>105</v>
          </cell>
          <cell r="K307">
            <v>105</v>
          </cell>
          <cell r="L307">
            <v>105</v>
          </cell>
          <cell r="M307">
            <v>105</v>
          </cell>
          <cell r="N307">
            <v>1</v>
          </cell>
        </row>
        <row r="308">
          <cell r="A308" t="str">
            <v>SENTNL_2_CTG7</v>
          </cell>
          <cell r="B308">
            <v>106.73</v>
          </cell>
          <cell r="C308">
            <v>106.73</v>
          </cell>
          <cell r="D308">
            <v>106.73</v>
          </cell>
          <cell r="E308">
            <v>106.73</v>
          </cell>
          <cell r="F308">
            <v>106.73</v>
          </cell>
          <cell r="G308">
            <v>106.73</v>
          </cell>
          <cell r="H308">
            <v>106.73</v>
          </cell>
          <cell r="I308">
            <v>106.73</v>
          </cell>
          <cell r="J308">
            <v>106.73</v>
          </cell>
          <cell r="K308">
            <v>106.73</v>
          </cell>
          <cell r="L308">
            <v>106.73</v>
          </cell>
          <cell r="M308">
            <v>106.73</v>
          </cell>
          <cell r="N308">
            <v>1</v>
          </cell>
        </row>
        <row r="309">
          <cell r="A309" t="str">
            <v>SENTNL_2_CTG8</v>
          </cell>
          <cell r="B309">
            <v>106.85</v>
          </cell>
          <cell r="C309">
            <v>106.85</v>
          </cell>
          <cell r="D309">
            <v>106.85</v>
          </cell>
          <cell r="E309">
            <v>106.85</v>
          </cell>
          <cell r="F309">
            <v>106.85</v>
          </cell>
          <cell r="G309">
            <v>106.85</v>
          </cell>
          <cell r="H309">
            <v>106.85</v>
          </cell>
          <cell r="I309">
            <v>106.85</v>
          </cell>
          <cell r="J309">
            <v>106.85</v>
          </cell>
          <cell r="K309">
            <v>106.85</v>
          </cell>
          <cell r="L309">
            <v>106.85</v>
          </cell>
          <cell r="M309">
            <v>106.85</v>
          </cell>
          <cell r="N309">
            <v>1</v>
          </cell>
        </row>
        <row r="310">
          <cell r="A310" t="str">
            <v>SGREGY_6_SANGER</v>
          </cell>
          <cell r="B310">
            <v>33.08</v>
          </cell>
          <cell r="C310">
            <v>33.08</v>
          </cell>
          <cell r="D310">
            <v>33.08</v>
          </cell>
          <cell r="E310">
            <v>33.08</v>
          </cell>
          <cell r="F310">
            <v>33.08</v>
          </cell>
          <cell r="G310">
            <v>33.08</v>
          </cell>
          <cell r="H310">
            <v>33.08</v>
          </cell>
          <cell r="I310">
            <v>33.08</v>
          </cell>
          <cell r="J310">
            <v>33.08</v>
          </cell>
          <cell r="K310">
            <v>33.08</v>
          </cell>
          <cell r="L310">
            <v>33.08</v>
          </cell>
          <cell r="M310">
            <v>33.08</v>
          </cell>
          <cell r="N310">
            <v>1</v>
          </cell>
        </row>
        <row r="311">
          <cell r="A311" t="str">
            <v>SIERRA_1_UNITS</v>
          </cell>
          <cell r="B311">
            <v>32.43</v>
          </cell>
          <cell r="C311">
            <v>32.43</v>
          </cell>
          <cell r="D311">
            <v>32.43</v>
          </cell>
          <cell r="E311">
            <v>32.43</v>
          </cell>
          <cell r="F311">
            <v>32.43</v>
          </cell>
          <cell r="G311">
            <v>32.43</v>
          </cell>
          <cell r="H311">
            <v>32.43</v>
          </cell>
          <cell r="I311">
            <v>32.43</v>
          </cell>
          <cell r="J311">
            <v>32.43</v>
          </cell>
          <cell r="K311">
            <v>32.43</v>
          </cell>
          <cell r="L311">
            <v>32.43</v>
          </cell>
          <cell r="M311">
            <v>32.43</v>
          </cell>
          <cell r="N311">
            <v>1</v>
          </cell>
        </row>
        <row r="312">
          <cell r="A312" t="str">
            <v>SLATE_2_SLASR4</v>
          </cell>
          <cell r="B312">
            <v>50</v>
          </cell>
          <cell r="C312">
            <v>50</v>
          </cell>
          <cell r="D312">
            <v>50</v>
          </cell>
          <cell r="E312">
            <v>50</v>
          </cell>
          <cell r="F312">
            <v>50</v>
          </cell>
          <cell r="G312">
            <v>50</v>
          </cell>
          <cell r="H312">
            <v>50</v>
          </cell>
          <cell r="I312">
            <v>50</v>
          </cell>
          <cell r="J312">
            <v>50</v>
          </cell>
          <cell r="K312">
            <v>50</v>
          </cell>
          <cell r="L312">
            <v>50</v>
          </cell>
          <cell r="M312">
            <v>50</v>
          </cell>
          <cell r="N312">
            <v>3</v>
          </cell>
        </row>
        <row r="313">
          <cell r="A313" t="str">
            <v>SLATE_2_SLASR5</v>
          </cell>
          <cell r="B313">
            <v>10</v>
          </cell>
          <cell r="C313">
            <v>10</v>
          </cell>
          <cell r="D313">
            <v>10</v>
          </cell>
          <cell r="E313">
            <v>10</v>
          </cell>
          <cell r="F313">
            <v>10</v>
          </cell>
          <cell r="G313">
            <v>10</v>
          </cell>
          <cell r="H313">
            <v>10</v>
          </cell>
          <cell r="I313">
            <v>10</v>
          </cell>
          <cell r="J313">
            <v>10</v>
          </cell>
          <cell r="K313">
            <v>10</v>
          </cell>
          <cell r="L313">
            <v>10</v>
          </cell>
          <cell r="M313">
            <v>10</v>
          </cell>
          <cell r="N313">
            <v>2</v>
          </cell>
        </row>
        <row r="314">
          <cell r="A314" t="str">
            <v>SLYCRK_1_UNIT 1</v>
          </cell>
          <cell r="B314">
            <v>6.67</v>
          </cell>
          <cell r="C314">
            <v>7.81</v>
          </cell>
          <cell r="D314">
            <v>8.49</v>
          </cell>
          <cell r="E314">
            <v>9.6999999999999993</v>
          </cell>
          <cell r="F314">
            <v>10.130000000000001</v>
          </cell>
          <cell r="G314">
            <v>10.34</v>
          </cell>
          <cell r="H314">
            <v>11.11</v>
          </cell>
          <cell r="I314">
            <v>9.7200000000000006</v>
          </cell>
          <cell r="J314">
            <v>6.69</v>
          </cell>
          <cell r="K314">
            <v>6.72</v>
          </cell>
          <cell r="L314">
            <v>9.4600000000000009</v>
          </cell>
          <cell r="M314">
            <v>8.49</v>
          </cell>
          <cell r="N314">
            <v>1</v>
          </cell>
        </row>
        <row r="315">
          <cell r="A315" t="str">
            <v>SMPRIP_1_SMPSON</v>
          </cell>
          <cell r="B315">
            <v>46.05</v>
          </cell>
          <cell r="C315">
            <v>46.05</v>
          </cell>
          <cell r="D315">
            <v>46.05</v>
          </cell>
          <cell r="E315">
            <v>46.05</v>
          </cell>
          <cell r="F315">
            <v>46.05</v>
          </cell>
          <cell r="G315">
            <v>46.05</v>
          </cell>
          <cell r="H315">
            <v>46.05</v>
          </cell>
          <cell r="I315">
            <v>46.05</v>
          </cell>
          <cell r="J315">
            <v>46.05</v>
          </cell>
          <cell r="K315">
            <v>46.05</v>
          </cell>
          <cell r="L315">
            <v>46.05</v>
          </cell>
          <cell r="M315">
            <v>46.05</v>
          </cell>
          <cell r="N315">
            <v>1</v>
          </cell>
        </row>
        <row r="316">
          <cell r="A316" t="str">
            <v>SMUDGO_7_UNIT 1</v>
          </cell>
          <cell r="B316">
            <v>32</v>
          </cell>
          <cell r="C316">
            <v>32</v>
          </cell>
          <cell r="D316">
            <v>32</v>
          </cell>
          <cell r="E316">
            <v>32</v>
          </cell>
          <cell r="F316">
            <v>32</v>
          </cell>
          <cell r="G316">
            <v>32</v>
          </cell>
          <cell r="H316">
            <v>32</v>
          </cell>
          <cell r="I316">
            <v>32</v>
          </cell>
          <cell r="J316">
            <v>32</v>
          </cell>
          <cell r="K316">
            <v>32</v>
          </cell>
          <cell r="L316">
            <v>32</v>
          </cell>
          <cell r="M316">
            <v>32</v>
          </cell>
          <cell r="N316">
            <v>1</v>
          </cell>
        </row>
        <row r="317">
          <cell r="A317" t="str">
            <v>SNCLRA_2_SILBT1</v>
          </cell>
          <cell r="B317">
            <v>22</v>
          </cell>
          <cell r="C317">
            <v>22</v>
          </cell>
          <cell r="D317">
            <v>22</v>
          </cell>
          <cell r="E317">
            <v>22</v>
          </cell>
          <cell r="F317">
            <v>22</v>
          </cell>
          <cell r="G317">
            <v>22</v>
          </cell>
          <cell r="H317">
            <v>22</v>
          </cell>
          <cell r="I317">
            <v>22</v>
          </cell>
          <cell r="J317">
            <v>22</v>
          </cell>
          <cell r="K317">
            <v>22</v>
          </cell>
          <cell r="L317">
            <v>22</v>
          </cell>
          <cell r="M317">
            <v>22</v>
          </cell>
          <cell r="N317">
            <v>3</v>
          </cell>
        </row>
        <row r="318">
          <cell r="A318" t="str">
            <v>SNCLRA_2_UNIT</v>
          </cell>
          <cell r="B318">
            <v>27.5</v>
          </cell>
          <cell r="C318">
            <v>27.5</v>
          </cell>
          <cell r="D318">
            <v>27.5</v>
          </cell>
          <cell r="E318">
            <v>27.5</v>
          </cell>
          <cell r="F318">
            <v>27.5</v>
          </cell>
          <cell r="G318">
            <v>27.5</v>
          </cell>
          <cell r="H318">
            <v>27.5</v>
          </cell>
          <cell r="I318">
            <v>27.5</v>
          </cell>
          <cell r="J318">
            <v>27.5</v>
          </cell>
          <cell r="K318">
            <v>27.5</v>
          </cell>
          <cell r="L318">
            <v>27.5</v>
          </cell>
          <cell r="M318">
            <v>27.5</v>
          </cell>
          <cell r="N318">
            <v>1</v>
          </cell>
        </row>
        <row r="319">
          <cell r="A319" t="str">
            <v>SNCLRA_2_VESBT1</v>
          </cell>
          <cell r="B319">
            <v>200</v>
          </cell>
          <cell r="C319">
            <v>200</v>
          </cell>
          <cell r="D319">
            <v>200</v>
          </cell>
          <cell r="E319">
            <v>200</v>
          </cell>
          <cell r="F319">
            <v>200</v>
          </cell>
          <cell r="G319">
            <v>200</v>
          </cell>
          <cell r="H319">
            <v>200</v>
          </cell>
          <cell r="I319">
            <v>200</v>
          </cell>
          <cell r="J319">
            <v>200</v>
          </cell>
          <cell r="K319">
            <v>200</v>
          </cell>
          <cell r="L319">
            <v>200</v>
          </cell>
          <cell r="M319">
            <v>200</v>
          </cell>
          <cell r="N319">
            <v>3</v>
          </cell>
        </row>
        <row r="320">
          <cell r="A320" t="str">
            <v>SNCLRA_6_OXGEN</v>
          </cell>
          <cell r="B320">
            <v>47.7</v>
          </cell>
          <cell r="C320">
            <v>47.7</v>
          </cell>
          <cell r="D320">
            <v>47.7</v>
          </cell>
          <cell r="E320">
            <v>47.7</v>
          </cell>
          <cell r="F320">
            <v>47.7</v>
          </cell>
          <cell r="G320">
            <v>47.7</v>
          </cell>
          <cell r="H320">
            <v>47.7</v>
          </cell>
          <cell r="I320">
            <v>47.7</v>
          </cell>
          <cell r="J320">
            <v>47.7</v>
          </cell>
          <cell r="K320">
            <v>47.7</v>
          </cell>
          <cell r="L320">
            <v>47.7</v>
          </cell>
          <cell r="M320">
            <v>47.7</v>
          </cell>
          <cell r="N320">
            <v>2</v>
          </cell>
        </row>
        <row r="321">
          <cell r="A321" t="str">
            <v>SPAULD_6_UNIT12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1</v>
          </cell>
        </row>
        <row r="322">
          <cell r="A322" t="str">
            <v>SPICER_1_UNITS</v>
          </cell>
          <cell r="B322">
            <v>2.16</v>
          </cell>
          <cell r="C322">
            <v>0.42</v>
          </cell>
          <cell r="D322">
            <v>0.35</v>
          </cell>
          <cell r="E322">
            <v>0.19</v>
          </cell>
          <cell r="F322">
            <v>0.21</v>
          </cell>
          <cell r="G322">
            <v>1.84</v>
          </cell>
          <cell r="H322">
            <v>2.57</v>
          </cell>
          <cell r="I322">
            <v>1.94</v>
          </cell>
          <cell r="J322">
            <v>1.5</v>
          </cell>
          <cell r="K322">
            <v>1.92</v>
          </cell>
          <cell r="L322">
            <v>1.21</v>
          </cell>
          <cell r="M322">
            <v>1.01</v>
          </cell>
          <cell r="N322">
            <v>1</v>
          </cell>
        </row>
        <row r="323">
          <cell r="A323" t="str">
            <v>STANIS_7_UNIT 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1</v>
          </cell>
        </row>
        <row r="324">
          <cell r="A324" t="str">
            <v>STANTN_2_STAGT1</v>
          </cell>
          <cell r="B324">
            <v>49.65</v>
          </cell>
          <cell r="C324">
            <v>49.65</v>
          </cell>
          <cell r="D324">
            <v>49.65</v>
          </cell>
          <cell r="E324">
            <v>49.65</v>
          </cell>
          <cell r="F324">
            <v>49.65</v>
          </cell>
          <cell r="G324">
            <v>49.65</v>
          </cell>
          <cell r="H324">
            <v>49.65</v>
          </cell>
          <cell r="I324">
            <v>49.65</v>
          </cell>
          <cell r="J324">
            <v>49.65</v>
          </cell>
          <cell r="K324">
            <v>49.65</v>
          </cell>
          <cell r="L324">
            <v>49.65</v>
          </cell>
          <cell r="M324">
            <v>49.65</v>
          </cell>
          <cell r="N324">
            <v>1</v>
          </cell>
        </row>
        <row r="325">
          <cell r="A325" t="str">
            <v>STANTN_2_STAGT2</v>
          </cell>
          <cell r="B325">
            <v>49.65</v>
          </cell>
          <cell r="C325">
            <v>49.65</v>
          </cell>
          <cell r="D325">
            <v>49.65</v>
          </cell>
          <cell r="E325">
            <v>49.65</v>
          </cell>
          <cell r="F325">
            <v>49.65</v>
          </cell>
          <cell r="G325">
            <v>49.65</v>
          </cell>
          <cell r="H325">
            <v>49.65</v>
          </cell>
          <cell r="I325">
            <v>49.65</v>
          </cell>
          <cell r="J325">
            <v>49.65</v>
          </cell>
          <cell r="K325">
            <v>49.65</v>
          </cell>
          <cell r="L325">
            <v>49.65</v>
          </cell>
          <cell r="M325">
            <v>49.65</v>
          </cell>
          <cell r="N325">
            <v>1</v>
          </cell>
        </row>
        <row r="326">
          <cell r="A326" t="str">
            <v>STIGCT_2_LODI</v>
          </cell>
          <cell r="B326">
            <v>14.5</v>
          </cell>
          <cell r="C326">
            <v>14.5</v>
          </cell>
          <cell r="D326">
            <v>14.5</v>
          </cell>
          <cell r="E326">
            <v>14.5</v>
          </cell>
          <cell r="F326">
            <v>14.5</v>
          </cell>
          <cell r="G326">
            <v>14.5</v>
          </cell>
          <cell r="H326">
            <v>14.5</v>
          </cell>
          <cell r="I326">
            <v>14.5</v>
          </cell>
          <cell r="J326">
            <v>14.5</v>
          </cell>
          <cell r="K326">
            <v>14.5</v>
          </cell>
          <cell r="L326">
            <v>14.5</v>
          </cell>
          <cell r="M326">
            <v>14.5</v>
          </cell>
          <cell r="N326">
            <v>1</v>
          </cell>
        </row>
        <row r="327">
          <cell r="A327" t="str">
            <v>SUNRIS_2_PL1X3</v>
          </cell>
          <cell r="B327">
            <v>491.02</v>
          </cell>
          <cell r="C327">
            <v>491.02</v>
          </cell>
          <cell r="D327">
            <v>491.02</v>
          </cell>
          <cell r="E327">
            <v>491.02</v>
          </cell>
          <cell r="F327">
            <v>491.02</v>
          </cell>
          <cell r="G327">
            <v>491.02</v>
          </cell>
          <cell r="H327">
            <v>491.02</v>
          </cell>
          <cell r="I327">
            <v>491.02</v>
          </cell>
          <cell r="J327">
            <v>491.02</v>
          </cell>
          <cell r="K327">
            <v>491.02</v>
          </cell>
          <cell r="L327">
            <v>491.02</v>
          </cell>
          <cell r="M327">
            <v>491.02</v>
          </cell>
          <cell r="N327">
            <v>1</v>
          </cell>
        </row>
        <row r="328">
          <cell r="A328" t="str">
            <v>SUNSET_2_UNITS</v>
          </cell>
          <cell r="B328">
            <v>248</v>
          </cell>
          <cell r="C328">
            <v>248</v>
          </cell>
          <cell r="D328">
            <v>248</v>
          </cell>
          <cell r="E328">
            <v>245</v>
          </cell>
          <cell r="F328">
            <v>240</v>
          </cell>
          <cell r="G328">
            <v>234</v>
          </cell>
          <cell r="H328">
            <v>229</v>
          </cell>
          <cell r="I328">
            <v>229</v>
          </cell>
          <cell r="J328">
            <v>231</v>
          </cell>
          <cell r="K328">
            <v>243</v>
          </cell>
          <cell r="L328">
            <v>246</v>
          </cell>
          <cell r="M328">
            <v>248</v>
          </cell>
          <cell r="N328">
            <v>1</v>
          </cell>
        </row>
        <row r="329">
          <cell r="A329" t="str">
            <v>SYCAMR_2_UNIT 2</v>
          </cell>
          <cell r="B329">
            <v>74</v>
          </cell>
          <cell r="C329">
            <v>74</v>
          </cell>
          <cell r="D329">
            <v>74</v>
          </cell>
          <cell r="E329">
            <v>74</v>
          </cell>
          <cell r="F329">
            <v>74</v>
          </cell>
          <cell r="G329">
            <v>73.67</v>
          </cell>
          <cell r="H329">
            <v>73.33</v>
          </cell>
          <cell r="I329">
            <v>73.33</v>
          </cell>
          <cell r="J329">
            <v>73.67</v>
          </cell>
          <cell r="K329">
            <v>74</v>
          </cell>
          <cell r="L329">
            <v>74</v>
          </cell>
          <cell r="M329">
            <v>74</v>
          </cell>
          <cell r="N329">
            <v>1</v>
          </cell>
        </row>
        <row r="330">
          <cell r="A330" t="str">
            <v>SYCAMR_2_UNIT 3</v>
          </cell>
          <cell r="B330">
            <v>73</v>
          </cell>
          <cell r="C330">
            <v>73</v>
          </cell>
          <cell r="D330">
            <v>73</v>
          </cell>
          <cell r="E330">
            <v>73</v>
          </cell>
          <cell r="F330">
            <v>73</v>
          </cell>
          <cell r="G330">
            <v>73</v>
          </cell>
          <cell r="H330">
            <v>73</v>
          </cell>
          <cell r="I330">
            <v>73</v>
          </cell>
          <cell r="J330">
            <v>73</v>
          </cell>
          <cell r="K330">
            <v>73</v>
          </cell>
          <cell r="L330">
            <v>73</v>
          </cell>
          <cell r="M330">
            <v>73</v>
          </cell>
          <cell r="N330">
            <v>1</v>
          </cell>
        </row>
        <row r="331">
          <cell r="A331" t="str">
            <v>SYCAMR_2_UNIT 4</v>
          </cell>
          <cell r="B331">
            <v>73</v>
          </cell>
          <cell r="C331">
            <v>73</v>
          </cell>
          <cell r="D331">
            <v>73</v>
          </cell>
          <cell r="E331">
            <v>73</v>
          </cell>
          <cell r="F331">
            <v>73</v>
          </cell>
          <cell r="G331">
            <v>73</v>
          </cell>
          <cell r="H331">
            <v>73</v>
          </cell>
          <cell r="I331">
            <v>73</v>
          </cell>
          <cell r="J331">
            <v>73</v>
          </cell>
          <cell r="K331">
            <v>73</v>
          </cell>
          <cell r="L331">
            <v>73</v>
          </cell>
          <cell r="M331">
            <v>73</v>
          </cell>
          <cell r="N331">
            <v>1</v>
          </cell>
        </row>
        <row r="332">
          <cell r="A332" t="str">
            <v>TERMEX_2_PL1X3</v>
          </cell>
          <cell r="B332">
            <v>445</v>
          </cell>
          <cell r="C332">
            <v>445</v>
          </cell>
          <cell r="D332">
            <v>445</v>
          </cell>
          <cell r="E332">
            <v>445</v>
          </cell>
          <cell r="F332">
            <v>441</v>
          </cell>
          <cell r="G332">
            <v>433</v>
          </cell>
          <cell r="H332">
            <v>431</v>
          </cell>
          <cell r="I332">
            <v>433</v>
          </cell>
          <cell r="J332">
            <v>436</v>
          </cell>
          <cell r="K332">
            <v>445</v>
          </cell>
          <cell r="L332">
            <v>445</v>
          </cell>
          <cell r="M332">
            <v>445</v>
          </cell>
          <cell r="N332">
            <v>1</v>
          </cell>
        </row>
        <row r="333">
          <cell r="A333" t="str">
            <v>TIGRCK_7_UNITS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1</v>
          </cell>
        </row>
        <row r="334">
          <cell r="A334" t="str">
            <v>TOWNSITE_2_MEADDYN</v>
          </cell>
          <cell r="B334">
            <v>180</v>
          </cell>
          <cell r="C334">
            <v>180</v>
          </cell>
          <cell r="D334">
            <v>180</v>
          </cell>
          <cell r="E334">
            <v>180</v>
          </cell>
          <cell r="F334">
            <v>180</v>
          </cell>
          <cell r="G334">
            <v>180</v>
          </cell>
          <cell r="H334">
            <v>180</v>
          </cell>
          <cell r="I334">
            <v>180</v>
          </cell>
          <cell r="J334">
            <v>180</v>
          </cell>
          <cell r="K334">
            <v>180</v>
          </cell>
          <cell r="L334">
            <v>180</v>
          </cell>
          <cell r="M334">
            <v>180</v>
          </cell>
          <cell r="N334">
            <v>3</v>
          </cell>
        </row>
        <row r="335">
          <cell r="A335" t="str">
            <v>TRNQLT_2_RETBT1</v>
          </cell>
          <cell r="B335">
            <v>144</v>
          </cell>
          <cell r="C335">
            <v>144</v>
          </cell>
          <cell r="D335">
            <v>144</v>
          </cell>
          <cell r="E335">
            <v>144</v>
          </cell>
          <cell r="F335">
            <v>144</v>
          </cell>
          <cell r="G335">
            <v>144</v>
          </cell>
          <cell r="H335">
            <v>144</v>
          </cell>
          <cell r="I335">
            <v>144</v>
          </cell>
          <cell r="J335">
            <v>144</v>
          </cell>
          <cell r="K335">
            <v>144</v>
          </cell>
          <cell r="L335">
            <v>144</v>
          </cell>
          <cell r="M335">
            <v>144</v>
          </cell>
          <cell r="N335">
            <v>2</v>
          </cell>
        </row>
        <row r="336">
          <cell r="A336" t="str">
            <v>UKIAH_7_LAKEMN</v>
          </cell>
          <cell r="B336">
            <v>0.87</v>
          </cell>
          <cell r="C336">
            <v>0.42</v>
          </cell>
          <cell r="D336">
            <v>0.95</v>
          </cell>
          <cell r="E336">
            <v>0.55000000000000004</v>
          </cell>
          <cell r="F336">
            <v>0.6</v>
          </cell>
          <cell r="G336">
            <v>0.68</v>
          </cell>
          <cell r="H336">
            <v>0.76</v>
          </cell>
          <cell r="I336">
            <v>0.7</v>
          </cell>
          <cell r="J336">
            <v>0.6</v>
          </cell>
          <cell r="K336">
            <v>0.45</v>
          </cell>
          <cell r="L336">
            <v>0.28000000000000003</v>
          </cell>
          <cell r="M336">
            <v>0.4</v>
          </cell>
          <cell r="N336">
            <v>1</v>
          </cell>
        </row>
        <row r="337">
          <cell r="A337" t="str">
            <v>USWND4_2_UNIT2</v>
          </cell>
          <cell r="B337">
            <v>7.4</v>
          </cell>
          <cell r="C337">
            <v>7.4</v>
          </cell>
          <cell r="D337">
            <v>7.35</v>
          </cell>
          <cell r="E337">
            <v>6.41</v>
          </cell>
          <cell r="F337">
            <v>7.4</v>
          </cell>
          <cell r="G337">
            <v>7.4</v>
          </cell>
          <cell r="H337">
            <v>7.4</v>
          </cell>
          <cell r="I337">
            <v>7.4</v>
          </cell>
          <cell r="J337">
            <v>7.4</v>
          </cell>
          <cell r="K337">
            <v>7.23</v>
          </cell>
          <cell r="L337">
            <v>7.4</v>
          </cell>
          <cell r="M337">
            <v>7.4</v>
          </cell>
          <cell r="N337">
            <v>1</v>
          </cell>
        </row>
        <row r="338">
          <cell r="A338" t="str">
            <v>VACADX_1_UNITA1</v>
          </cell>
          <cell r="B338">
            <v>50.61</v>
          </cell>
          <cell r="C338">
            <v>50.61</v>
          </cell>
          <cell r="D338">
            <v>50.61</v>
          </cell>
          <cell r="E338">
            <v>50.61</v>
          </cell>
          <cell r="F338">
            <v>50.61</v>
          </cell>
          <cell r="G338">
            <v>50.61</v>
          </cell>
          <cell r="H338">
            <v>50.61</v>
          </cell>
          <cell r="I338">
            <v>50.61</v>
          </cell>
          <cell r="J338">
            <v>50.61</v>
          </cell>
          <cell r="K338">
            <v>50.61</v>
          </cell>
          <cell r="L338">
            <v>50.61</v>
          </cell>
          <cell r="M338">
            <v>50.61</v>
          </cell>
          <cell r="N338">
            <v>1</v>
          </cell>
        </row>
        <row r="339">
          <cell r="A339" t="str">
            <v>VALLEY_5_PERRIS</v>
          </cell>
          <cell r="B339">
            <v>1.6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1</v>
          </cell>
        </row>
        <row r="340">
          <cell r="A340" t="str">
            <v>VERNON_6_GONZL1</v>
          </cell>
          <cell r="B340">
            <v>5.75</v>
          </cell>
          <cell r="C340">
            <v>5.75</v>
          </cell>
          <cell r="D340">
            <v>5.75</v>
          </cell>
          <cell r="E340">
            <v>5.75</v>
          </cell>
          <cell r="F340">
            <v>5.75</v>
          </cell>
          <cell r="G340">
            <v>5.75</v>
          </cell>
          <cell r="H340">
            <v>5.75</v>
          </cell>
          <cell r="I340">
            <v>5.75</v>
          </cell>
          <cell r="J340">
            <v>5.75</v>
          </cell>
          <cell r="K340">
            <v>5.75</v>
          </cell>
          <cell r="L340">
            <v>5.75</v>
          </cell>
          <cell r="M340">
            <v>5.75</v>
          </cell>
          <cell r="N340">
            <v>1</v>
          </cell>
        </row>
        <row r="341">
          <cell r="A341" t="str">
            <v>VERNON_6_GONZL2</v>
          </cell>
          <cell r="B341">
            <v>5.75</v>
          </cell>
          <cell r="C341">
            <v>5.75</v>
          </cell>
          <cell r="D341">
            <v>5.75</v>
          </cell>
          <cell r="E341">
            <v>5.75</v>
          </cell>
          <cell r="F341">
            <v>5.75</v>
          </cell>
          <cell r="G341">
            <v>5.75</v>
          </cell>
          <cell r="H341">
            <v>5.75</v>
          </cell>
          <cell r="I341">
            <v>5.75</v>
          </cell>
          <cell r="J341">
            <v>5.75</v>
          </cell>
          <cell r="K341">
            <v>5.75</v>
          </cell>
          <cell r="L341">
            <v>5.75</v>
          </cell>
          <cell r="M341">
            <v>5.75</v>
          </cell>
          <cell r="N341">
            <v>1</v>
          </cell>
        </row>
        <row r="342">
          <cell r="A342" t="str">
            <v>VERNON_6_MALBRG</v>
          </cell>
          <cell r="B342">
            <v>99</v>
          </cell>
          <cell r="C342">
            <v>99</v>
          </cell>
          <cell r="D342">
            <v>99</v>
          </cell>
          <cell r="E342">
            <v>99</v>
          </cell>
          <cell r="F342">
            <v>99</v>
          </cell>
          <cell r="G342">
            <v>99</v>
          </cell>
          <cell r="H342">
            <v>99</v>
          </cell>
          <cell r="I342">
            <v>99</v>
          </cell>
          <cell r="J342">
            <v>99</v>
          </cell>
          <cell r="K342">
            <v>99</v>
          </cell>
          <cell r="L342">
            <v>99</v>
          </cell>
          <cell r="M342">
            <v>99</v>
          </cell>
          <cell r="N342">
            <v>1</v>
          </cell>
        </row>
        <row r="343">
          <cell r="A343" t="str">
            <v>VESTAL_2_WELLHD</v>
          </cell>
          <cell r="B343">
            <v>49</v>
          </cell>
          <cell r="C343">
            <v>49</v>
          </cell>
          <cell r="D343">
            <v>49</v>
          </cell>
          <cell r="E343">
            <v>49</v>
          </cell>
          <cell r="F343">
            <v>49</v>
          </cell>
          <cell r="G343">
            <v>49</v>
          </cell>
          <cell r="H343">
            <v>49</v>
          </cell>
          <cell r="I343">
            <v>49</v>
          </cell>
          <cell r="J343">
            <v>49</v>
          </cell>
          <cell r="K343">
            <v>49</v>
          </cell>
          <cell r="L343">
            <v>49</v>
          </cell>
          <cell r="M343">
            <v>49</v>
          </cell>
          <cell r="N343">
            <v>1</v>
          </cell>
        </row>
        <row r="344">
          <cell r="A344" t="str">
            <v>VILLPK_2_VALLYV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3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2.4</v>
          </cell>
          <cell r="L344">
            <v>3</v>
          </cell>
          <cell r="M344">
            <v>3</v>
          </cell>
          <cell r="N344">
            <v>1</v>
          </cell>
        </row>
        <row r="345">
          <cell r="A345" t="str">
            <v>VILLPK_6_MWDYOR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1</v>
          </cell>
        </row>
        <row r="346">
          <cell r="A346" t="str">
            <v>VISTRA_5_DALBT1</v>
          </cell>
          <cell r="B346">
            <v>200</v>
          </cell>
          <cell r="C346">
            <v>200</v>
          </cell>
          <cell r="D346">
            <v>200</v>
          </cell>
          <cell r="E346">
            <v>200</v>
          </cell>
          <cell r="F346">
            <v>200</v>
          </cell>
          <cell r="G346">
            <v>200</v>
          </cell>
          <cell r="H346">
            <v>200</v>
          </cell>
          <cell r="I346">
            <v>200</v>
          </cell>
          <cell r="J346">
            <v>200</v>
          </cell>
          <cell r="K346">
            <v>200</v>
          </cell>
          <cell r="L346">
            <v>200</v>
          </cell>
          <cell r="M346">
            <v>200</v>
          </cell>
          <cell r="N346">
            <v>1</v>
          </cell>
        </row>
        <row r="347">
          <cell r="A347" t="str">
            <v>VISTRA_5_DALBT2</v>
          </cell>
          <cell r="B347">
            <v>200</v>
          </cell>
          <cell r="C347">
            <v>200</v>
          </cell>
          <cell r="D347">
            <v>200</v>
          </cell>
          <cell r="E347">
            <v>200</v>
          </cell>
          <cell r="F347">
            <v>200</v>
          </cell>
          <cell r="G347">
            <v>200</v>
          </cell>
          <cell r="H347">
            <v>200</v>
          </cell>
          <cell r="I347">
            <v>200</v>
          </cell>
          <cell r="J347">
            <v>200</v>
          </cell>
          <cell r="K347">
            <v>200</v>
          </cell>
          <cell r="L347">
            <v>200</v>
          </cell>
          <cell r="M347">
            <v>200</v>
          </cell>
          <cell r="N347">
            <v>1</v>
          </cell>
        </row>
        <row r="348">
          <cell r="A348" t="str">
            <v>VISTRA_5_DALBT3</v>
          </cell>
          <cell r="B348">
            <v>200</v>
          </cell>
          <cell r="C348">
            <v>200</v>
          </cell>
          <cell r="D348">
            <v>200</v>
          </cell>
          <cell r="E348">
            <v>200</v>
          </cell>
          <cell r="F348">
            <v>200</v>
          </cell>
          <cell r="G348">
            <v>200</v>
          </cell>
          <cell r="H348">
            <v>200</v>
          </cell>
          <cell r="I348">
            <v>200</v>
          </cell>
          <cell r="J348">
            <v>200</v>
          </cell>
          <cell r="K348">
            <v>200</v>
          </cell>
          <cell r="L348">
            <v>200</v>
          </cell>
          <cell r="M348">
            <v>200</v>
          </cell>
          <cell r="N348">
            <v>1</v>
          </cell>
        </row>
        <row r="349">
          <cell r="A349" t="str">
            <v>VISTRA_5_DALBT4</v>
          </cell>
          <cell r="B349">
            <v>200</v>
          </cell>
          <cell r="C349">
            <v>200</v>
          </cell>
          <cell r="D349">
            <v>200</v>
          </cell>
          <cell r="E349">
            <v>200</v>
          </cell>
          <cell r="F349">
            <v>200</v>
          </cell>
          <cell r="G349">
            <v>200</v>
          </cell>
          <cell r="H349">
            <v>200</v>
          </cell>
          <cell r="I349">
            <v>200</v>
          </cell>
          <cell r="J349">
            <v>200</v>
          </cell>
          <cell r="K349">
            <v>200</v>
          </cell>
          <cell r="L349">
            <v>200</v>
          </cell>
          <cell r="M349">
            <v>200</v>
          </cell>
          <cell r="N349">
            <v>1</v>
          </cell>
        </row>
        <row r="350">
          <cell r="A350" t="str">
            <v>VLCNTR_6_VCEBT1</v>
          </cell>
          <cell r="B350">
            <v>108</v>
          </cell>
          <cell r="C350">
            <v>108</v>
          </cell>
          <cell r="D350">
            <v>108</v>
          </cell>
          <cell r="E350">
            <v>108</v>
          </cell>
          <cell r="F350">
            <v>108</v>
          </cell>
          <cell r="G350">
            <v>108</v>
          </cell>
          <cell r="H350">
            <v>108</v>
          </cell>
          <cell r="I350">
            <v>108</v>
          </cell>
          <cell r="J350">
            <v>108</v>
          </cell>
          <cell r="K350">
            <v>108</v>
          </cell>
          <cell r="L350">
            <v>108</v>
          </cell>
          <cell r="M350">
            <v>108</v>
          </cell>
          <cell r="N350">
            <v>1</v>
          </cell>
        </row>
        <row r="351">
          <cell r="A351" t="str">
            <v>VLCNTR_6_VCEBT2</v>
          </cell>
          <cell r="B351">
            <v>136.49</v>
          </cell>
          <cell r="C351">
            <v>136.49</v>
          </cell>
          <cell r="D351">
            <v>136.49</v>
          </cell>
          <cell r="E351">
            <v>136.49</v>
          </cell>
          <cell r="F351">
            <v>136.49</v>
          </cell>
          <cell r="G351">
            <v>136.49</v>
          </cell>
          <cell r="H351">
            <v>136.49</v>
          </cell>
          <cell r="I351">
            <v>136.49</v>
          </cell>
          <cell r="J351">
            <v>136.49</v>
          </cell>
          <cell r="K351">
            <v>136.49</v>
          </cell>
          <cell r="L351">
            <v>136.49</v>
          </cell>
          <cell r="M351">
            <v>136.49</v>
          </cell>
          <cell r="N351">
            <v>2</v>
          </cell>
        </row>
        <row r="352">
          <cell r="A352" t="str">
            <v>VSTAES_6_VESBT1</v>
          </cell>
          <cell r="B352">
            <v>50</v>
          </cell>
          <cell r="C352">
            <v>50</v>
          </cell>
          <cell r="D352">
            <v>50</v>
          </cell>
          <cell r="E352">
            <v>50</v>
          </cell>
          <cell r="F352">
            <v>50</v>
          </cell>
          <cell r="G352">
            <v>50</v>
          </cell>
          <cell r="H352">
            <v>50</v>
          </cell>
          <cell r="I352">
            <v>50</v>
          </cell>
          <cell r="J352">
            <v>50</v>
          </cell>
          <cell r="K352">
            <v>50</v>
          </cell>
          <cell r="L352">
            <v>50</v>
          </cell>
          <cell r="M352">
            <v>50</v>
          </cell>
          <cell r="N352">
            <v>1</v>
          </cell>
        </row>
        <row r="353">
          <cell r="A353" t="str">
            <v>WALCRK_2_CTG1</v>
          </cell>
          <cell r="B353">
            <v>96.43</v>
          </cell>
          <cell r="C353">
            <v>96.43</v>
          </cell>
          <cell r="D353">
            <v>96.43</v>
          </cell>
          <cell r="E353">
            <v>96.43</v>
          </cell>
          <cell r="F353">
            <v>96.43</v>
          </cell>
          <cell r="G353">
            <v>96.43</v>
          </cell>
          <cell r="H353">
            <v>96.43</v>
          </cell>
          <cell r="I353">
            <v>96.43</v>
          </cell>
          <cell r="J353">
            <v>96.43</v>
          </cell>
          <cell r="K353">
            <v>96.43</v>
          </cell>
          <cell r="L353">
            <v>96.43</v>
          </cell>
          <cell r="M353">
            <v>96.43</v>
          </cell>
          <cell r="N353">
            <v>1</v>
          </cell>
        </row>
        <row r="354">
          <cell r="A354" t="str">
            <v>WALCRK_2_CTG2</v>
          </cell>
          <cell r="B354">
            <v>96.91</v>
          </cell>
          <cell r="C354">
            <v>96.91</v>
          </cell>
          <cell r="D354">
            <v>96.91</v>
          </cell>
          <cell r="E354">
            <v>96.91</v>
          </cell>
          <cell r="F354">
            <v>96.91</v>
          </cell>
          <cell r="G354">
            <v>96.91</v>
          </cell>
          <cell r="H354">
            <v>96.91</v>
          </cell>
          <cell r="I354">
            <v>96.91</v>
          </cell>
          <cell r="J354">
            <v>96.91</v>
          </cell>
          <cell r="K354">
            <v>96.91</v>
          </cell>
          <cell r="L354">
            <v>96.91</v>
          </cell>
          <cell r="M354">
            <v>96.91</v>
          </cell>
          <cell r="N354">
            <v>1</v>
          </cell>
        </row>
        <row r="355">
          <cell r="A355" t="str">
            <v>WALCRK_2_CTG3</v>
          </cell>
          <cell r="B355">
            <v>96.65</v>
          </cell>
          <cell r="C355">
            <v>96.65</v>
          </cell>
          <cell r="D355">
            <v>96.65</v>
          </cell>
          <cell r="E355">
            <v>96.65</v>
          </cell>
          <cell r="F355">
            <v>96.65</v>
          </cell>
          <cell r="G355">
            <v>96.65</v>
          </cell>
          <cell r="H355">
            <v>96.65</v>
          </cell>
          <cell r="I355">
            <v>96.65</v>
          </cell>
          <cell r="J355">
            <v>96.65</v>
          </cell>
          <cell r="K355">
            <v>96.65</v>
          </cell>
          <cell r="L355">
            <v>96.65</v>
          </cell>
          <cell r="M355">
            <v>96.65</v>
          </cell>
          <cell r="N355">
            <v>1</v>
          </cell>
        </row>
        <row r="356">
          <cell r="A356" t="str">
            <v>WALCRK_2_CTG4</v>
          </cell>
          <cell r="B356">
            <v>96.49</v>
          </cell>
          <cell r="C356">
            <v>96.49</v>
          </cell>
          <cell r="D356">
            <v>96.49</v>
          </cell>
          <cell r="E356">
            <v>96.49</v>
          </cell>
          <cell r="F356">
            <v>96.49</v>
          </cell>
          <cell r="G356">
            <v>96.49</v>
          </cell>
          <cell r="H356">
            <v>96.49</v>
          </cell>
          <cell r="I356">
            <v>96.49</v>
          </cell>
          <cell r="J356">
            <v>96.49</v>
          </cell>
          <cell r="K356">
            <v>96.49</v>
          </cell>
          <cell r="L356">
            <v>96.49</v>
          </cell>
          <cell r="M356">
            <v>96.49</v>
          </cell>
          <cell r="N356">
            <v>1</v>
          </cell>
        </row>
        <row r="357">
          <cell r="A357" t="str">
            <v>WALCRK_2_CTG5</v>
          </cell>
          <cell r="B357">
            <v>96.65</v>
          </cell>
          <cell r="C357">
            <v>96.65</v>
          </cell>
          <cell r="D357">
            <v>96.65</v>
          </cell>
          <cell r="E357">
            <v>96.65</v>
          </cell>
          <cell r="F357">
            <v>96.65</v>
          </cell>
          <cell r="G357">
            <v>96.65</v>
          </cell>
          <cell r="H357">
            <v>96.65</v>
          </cell>
          <cell r="I357">
            <v>96.65</v>
          </cell>
          <cell r="J357">
            <v>96.65</v>
          </cell>
          <cell r="K357">
            <v>96.65</v>
          </cell>
          <cell r="L357">
            <v>96.65</v>
          </cell>
          <cell r="M357">
            <v>96.65</v>
          </cell>
          <cell r="N357">
            <v>1</v>
          </cell>
        </row>
        <row r="358">
          <cell r="A358" t="str">
            <v>WARNE_2_UNIT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1</v>
          </cell>
        </row>
        <row r="359">
          <cell r="A359" t="str">
            <v>WDLEAF_7_UNIT 1</v>
          </cell>
          <cell r="B359">
            <v>60</v>
          </cell>
          <cell r="C359">
            <v>60</v>
          </cell>
          <cell r="D359">
            <v>40</v>
          </cell>
          <cell r="E359">
            <v>60</v>
          </cell>
          <cell r="F359">
            <v>60</v>
          </cell>
          <cell r="G359">
            <v>60</v>
          </cell>
          <cell r="H359">
            <v>60</v>
          </cell>
          <cell r="I359">
            <v>56</v>
          </cell>
          <cell r="J359">
            <v>56</v>
          </cell>
          <cell r="K359">
            <v>48</v>
          </cell>
          <cell r="L359">
            <v>60</v>
          </cell>
          <cell r="M359">
            <v>59</v>
          </cell>
          <cell r="N359">
            <v>1</v>
          </cell>
        </row>
        <row r="360">
          <cell r="A360" t="str">
            <v>WESTPT_2_UNIT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1</v>
          </cell>
        </row>
        <row r="361">
          <cell r="A361" t="str">
            <v>WISE_1_UNIT 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1</v>
          </cell>
        </row>
        <row r="362">
          <cell r="A362" t="str">
            <v>WISE_1_UNIT 2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1</v>
          </cell>
        </row>
        <row r="363">
          <cell r="A363" t="str">
            <v>WISHON_6_UNITS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2</v>
          </cell>
        </row>
        <row r="364">
          <cell r="A364" t="str">
            <v>WOLFSK_1_UNITA1</v>
          </cell>
          <cell r="B364">
            <v>46.9</v>
          </cell>
          <cell r="C364">
            <v>46.9</v>
          </cell>
          <cell r="D364">
            <v>46.9</v>
          </cell>
          <cell r="E364">
            <v>46.9</v>
          </cell>
          <cell r="F364">
            <v>46.9</v>
          </cell>
          <cell r="G364">
            <v>46.9</v>
          </cell>
          <cell r="H364">
            <v>46.9</v>
          </cell>
          <cell r="I364">
            <v>46.9</v>
          </cell>
          <cell r="J364">
            <v>46.9</v>
          </cell>
          <cell r="K364">
            <v>46.9</v>
          </cell>
          <cell r="L364">
            <v>46.9</v>
          </cell>
          <cell r="M364">
            <v>46.9</v>
          </cell>
          <cell r="N364">
            <v>1</v>
          </cell>
        </row>
        <row r="365">
          <cell r="A365" t="str">
            <v>YUBACT_1_SUNSWT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</v>
          </cell>
        </row>
        <row r="366">
          <cell r="A366" t="str">
            <v>YUBACT_6_UNITA1</v>
          </cell>
          <cell r="B366">
            <v>47.16</v>
          </cell>
          <cell r="C366">
            <v>47.16</v>
          </cell>
          <cell r="D366">
            <v>47.16</v>
          </cell>
          <cell r="E366">
            <v>47.16</v>
          </cell>
          <cell r="F366">
            <v>47.16</v>
          </cell>
          <cell r="G366">
            <v>47.16</v>
          </cell>
          <cell r="H366">
            <v>47.16</v>
          </cell>
          <cell r="I366">
            <v>47.16</v>
          </cell>
          <cell r="J366">
            <v>47.16</v>
          </cell>
          <cell r="K366">
            <v>47.16</v>
          </cell>
          <cell r="L366">
            <v>47.16</v>
          </cell>
          <cell r="M366">
            <v>47.16</v>
          </cell>
          <cell r="N366">
            <v>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"/>
      <sheetName val="Certification"/>
      <sheetName val="LSE Allocations"/>
      <sheetName val="ID and Local Area"/>
      <sheetName val="Summary Year Ahead"/>
      <sheetName val="Summary Month Ahead"/>
      <sheetName val="I_Phys_Res_Import_RA_Res"/>
      <sheetName val="II_Construc"/>
      <sheetName val="III_Demand_Response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 t="str">
            <v>ALHMBR_1_ALHSLR</v>
          </cell>
          <cell r="D5">
            <v>1</v>
          </cell>
          <cell r="E5" t="str">
            <v/>
          </cell>
          <cell r="F5">
            <v>4</v>
          </cell>
        </row>
        <row r="6">
          <cell r="C6" t="str">
            <v>ARKANS_1_ARKSLR</v>
          </cell>
          <cell r="D6">
            <v>1</v>
          </cell>
          <cell r="E6" t="str">
            <v/>
          </cell>
          <cell r="F6">
            <v>4</v>
          </cell>
        </row>
        <row r="7">
          <cell r="C7" t="str">
            <v>ARLVAL_5_SOLAR</v>
          </cell>
          <cell r="D7">
            <v>2.54</v>
          </cell>
          <cell r="E7" t="str">
            <v/>
          </cell>
          <cell r="F7">
            <v>4</v>
          </cell>
        </row>
        <row r="8">
          <cell r="C8" t="str">
            <v>BORDER_6_UNITA1</v>
          </cell>
          <cell r="D8">
            <v>22</v>
          </cell>
          <cell r="E8">
            <v>22</v>
          </cell>
          <cell r="F8">
            <v>4</v>
          </cell>
        </row>
        <row r="9">
          <cell r="C9" t="str">
            <v>BREGGO_6_DEGRSL</v>
          </cell>
          <cell r="D9">
            <v>0.13</v>
          </cell>
          <cell r="E9">
            <v>1.7</v>
          </cell>
          <cell r="F9">
            <v>4</v>
          </cell>
        </row>
        <row r="10">
          <cell r="C10" t="str">
            <v>BREGGO_6_SOLAR</v>
          </cell>
          <cell r="D10">
            <v>0.52</v>
          </cell>
          <cell r="E10">
            <v>7.02</v>
          </cell>
          <cell r="F10">
            <v>4</v>
          </cell>
        </row>
        <row r="11">
          <cell r="C11" t="str">
            <v>CALPSS_6_SOLAR1</v>
          </cell>
          <cell r="D11">
            <v>0.39</v>
          </cell>
          <cell r="E11" t="str">
            <v/>
          </cell>
          <cell r="F11">
            <v>4</v>
          </cell>
        </row>
        <row r="12">
          <cell r="C12" t="str">
            <v>CARLS1_2_CARCT1</v>
          </cell>
          <cell r="D12">
            <v>422</v>
          </cell>
          <cell r="E12">
            <v>422</v>
          </cell>
          <cell r="F12">
            <v>3</v>
          </cell>
        </row>
        <row r="13">
          <cell r="C13" t="str">
            <v>CARLS2_1_CARCT1</v>
          </cell>
          <cell r="D13">
            <v>105.5</v>
          </cell>
          <cell r="E13">
            <v>105.5</v>
          </cell>
          <cell r="F13">
            <v>3</v>
          </cell>
        </row>
        <row r="14">
          <cell r="C14" t="str">
            <v>CATLNA_2_SOLAR</v>
          </cell>
          <cell r="D14">
            <v>2.2000000000000002</v>
          </cell>
          <cell r="E14" t="str">
            <v/>
          </cell>
          <cell r="F14">
            <v>4</v>
          </cell>
        </row>
        <row r="15">
          <cell r="C15" t="str">
            <v>CHILLS_1_SYCENG</v>
          </cell>
          <cell r="D15">
            <v>0.45</v>
          </cell>
          <cell r="E15">
            <v>0.47</v>
          </cell>
          <cell r="F15">
            <v>4</v>
          </cell>
        </row>
        <row r="16">
          <cell r="C16" t="str">
            <v>CHILLS_7_UNITA1</v>
          </cell>
          <cell r="D16">
            <v>1.75</v>
          </cell>
          <cell r="E16">
            <v>1.52</v>
          </cell>
          <cell r="F16">
            <v>4</v>
          </cell>
        </row>
        <row r="17">
          <cell r="C17" t="str">
            <v>CNTNLA_2_SOLAR1</v>
          </cell>
          <cell r="D17">
            <v>2.5</v>
          </cell>
          <cell r="E17">
            <v>33.75</v>
          </cell>
          <cell r="F17">
            <v>4</v>
          </cell>
        </row>
        <row r="18">
          <cell r="C18" t="str">
            <v>CNTNLA_2_SOLAR2</v>
          </cell>
          <cell r="D18">
            <v>0.91</v>
          </cell>
          <cell r="E18">
            <v>12.31</v>
          </cell>
          <cell r="F18">
            <v>4</v>
          </cell>
        </row>
        <row r="19">
          <cell r="C19" t="str">
            <v>CPVERD_2_SOLAR</v>
          </cell>
          <cell r="D19">
            <v>2.78</v>
          </cell>
          <cell r="E19">
            <v>37.53</v>
          </cell>
          <cell r="F19">
            <v>4</v>
          </cell>
        </row>
        <row r="20">
          <cell r="C20" t="str">
            <v>CRELMN_6_RAMON1</v>
          </cell>
          <cell r="D20">
            <v>0.04</v>
          </cell>
          <cell r="E20">
            <v>0.54</v>
          </cell>
          <cell r="F20">
            <v>4</v>
          </cell>
        </row>
        <row r="21">
          <cell r="C21" t="str">
            <v>CRELMN_6_RAMON2</v>
          </cell>
          <cell r="D21">
            <v>0.1</v>
          </cell>
          <cell r="E21">
            <v>1.35</v>
          </cell>
          <cell r="F21">
            <v>4</v>
          </cell>
        </row>
        <row r="22">
          <cell r="C22" t="str">
            <v>CRELMN_6_RAMSR3</v>
          </cell>
          <cell r="D22">
            <v>7.0000000000000007E-2</v>
          </cell>
          <cell r="E22">
            <v>0.94</v>
          </cell>
          <cell r="F22">
            <v>4</v>
          </cell>
        </row>
        <row r="23">
          <cell r="C23" t="str">
            <v>CRSTWD_6_KUMYAY</v>
          </cell>
          <cell r="D23">
            <v>4</v>
          </cell>
          <cell r="E23">
            <v>10.5</v>
          </cell>
          <cell r="F23">
            <v>4</v>
          </cell>
        </row>
        <row r="24">
          <cell r="C24" t="str">
            <v>CSLR4S_2_SOLAR</v>
          </cell>
          <cell r="D24">
            <v>2.6</v>
          </cell>
          <cell r="E24">
            <v>35.1</v>
          </cell>
          <cell r="F24">
            <v>4</v>
          </cell>
        </row>
        <row r="25">
          <cell r="C25" t="str">
            <v>ELCAJN_6_EB1BT1</v>
          </cell>
          <cell r="D25">
            <v>7.5</v>
          </cell>
          <cell r="E25">
            <v>7.5</v>
          </cell>
          <cell r="F25">
            <v>1</v>
          </cell>
        </row>
        <row r="26">
          <cell r="C26" t="str">
            <v>ELCAJN_6_LM6K</v>
          </cell>
          <cell r="D26">
            <v>48.1</v>
          </cell>
          <cell r="E26">
            <v>48.1</v>
          </cell>
          <cell r="F26">
            <v>4</v>
          </cell>
        </row>
        <row r="27">
          <cell r="C27" t="str">
            <v>ELCAJN_6_UNITA1</v>
          </cell>
          <cell r="D27">
            <v>45.42</v>
          </cell>
          <cell r="E27">
            <v>45.42</v>
          </cell>
          <cell r="F27">
            <v>4</v>
          </cell>
        </row>
        <row r="28">
          <cell r="C28" t="str">
            <v>ENERSJ_2_WIND</v>
          </cell>
          <cell r="D28">
            <v>12.41</v>
          </cell>
          <cell r="E28">
            <v>32.57</v>
          </cell>
          <cell r="F28">
            <v>4</v>
          </cell>
        </row>
        <row r="29">
          <cell r="C29" t="str">
            <v>ESCNDO_6_EB1BT1</v>
          </cell>
          <cell r="D29">
            <v>10</v>
          </cell>
          <cell r="E29">
            <v>10</v>
          </cell>
          <cell r="F29">
            <v>1</v>
          </cell>
        </row>
        <row r="30">
          <cell r="C30" t="str">
            <v>ESCNDO_6_EB2BT2</v>
          </cell>
          <cell r="D30">
            <v>10</v>
          </cell>
          <cell r="E30">
            <v>10</v>
          </cell>
          <cell r="F30">
            <v>1</v>
          </cell>
        </row>
        <row r="31">
          <cell r="C31" t="str">
            <v>ESCNDO_6_EB3BT3</v>
          </cell>
          <cell r="D31">
            <v>10</v>
          </cell>
          <cell r="E31">
            <v>10</v>
          </cell>
          <cell r="F31">
            <v>1</v>
          </cell>
        </row>
        <row r="32">
          <cell r="C32" t="str">
            <v>ESCNDO_6_PL1X2</v>
          </cell>
          <cell r="D32">
            <v>48.71</v>
          </cell>
          <cell r="E32">
            <v>48.71</v>
          </cell>
          <cell r="F32">
            <v>4</v>
          </cell>
        </row>
        <row r="33">
          <cell r="C33" t="str">
            <v>ESCNDO_6_UNITB1</v>
          </cell>
          <cell r="D33">
            <v>23</v>
          </cell>
          <cell r="E33">
            <v>23</v>
          </cell>
          <cell r="F33">
            <v>4</v>
          </cell>
        </row>
        <row r="34">
          <cell r="C34" t="str">
            <v>ESCO_6_GLMQF</v>
          </cell>
          <cell r="D34">
            <v>49.9</v>
          </cell>
          <cell r="E34">
            <v>36.409999999999997</v>
          </cell>
          <cell r="F34">
            <v>4</v>
          </cell>
        </row>
        <row r="35">
          <cell r="C35" t="str">
            <v>IVSLRP_2_SOLAR1</v>
          </cell>
          <cell r="D35">
            <v>4</v>
          </cell>
          <cell r="E35">
            <v>54</v>
          </cell>
          <cell r="F35">
            <v>4</v>
          </cell>
        </row>
        <row r="36">
          <cell r="C36" t="str">
            <v>IVWEST_2_SOLAR1</v>
          </cell>
          <cell r="D36">
            <v>3</v>
          </cell>
          <cell r="E36">
            <v>40.5</v>
          </cell>
          <cell r="F36">
            <v>4</v>
          </cell>
        </row>
        <row r="37">
          <cell r="C37" t="str">
            <v>LAKHDG_6_UNIT 1</v>
          </cell>
          <cell r="D37">
            <v>20</v>
          </cell>
          <cell r="E37">
            <v>20</v>
          </cell>
          <cell r="F37">
            <v>2</v>
          </cell>
        </row>
        <row r="38">
          <cell r="C38" t="str">
            <v>LAKHDG_6_UNIT 2</v>
          </cell>
          <cell r="D38">
            <v>20</v>
          </cell>
          <cell r="E38">
            <v>20</v>
          </cell>
          <cell r="F38">
            <v>2</v>
          </cell>
        </row>
        <row r="39">
          <cell r="C39" t="str">
            <v>LILIAC_6_SOLAR</v>
          </cell>
          <cell r="D39">
            <v>0.06</v>
          </cell>
          <cell r="E39">
            <v>0.81</v>
          </cell>
          <cell r="F39">
            <v>4</v>
          </cell>
        </row>
        <row r="40">
          <cell r="C40" t="str">
            <v>MANZNA_2_WIND</v>
          </cell>
          <cell r="D40">
            <v>8</v>
          </cell>
          <cell r="E40" t="str">
            <v/>
          </cell>
          <cell r="F40">
            <v>4</v>
          </cell>
        </row>
        <row r="41">
          <cell r="C41" t="str">
            <v>MARCPW_6_SOLAR1</v>
          </cell>
          <cell r="D41">
            <v>0.4</v>
          </cell>
          <cell r="E41" t="str">
            <v/>
          </cell>
          <cell r="F41">
            <v>4</v>
          </cell>
        </row>
        <row r="42">
          <cell r="C42" t="str">
            <v>MIDWD_7_CORAMB</v>
          </cell>
          <cell r="D42">
            <v>0.6</v>
          </cell>
          <cell r="E42" t="str">
            <v/>
          </cell>
          <cell r="F42">
            <v>4</v>
          </cell>
        </row>
        <row r="43">
          <cell r="C43" t="str">
            <v>MRGT_6_MEF2</v>
          </cell>
          <cell r="D43">
            <v>44</v>
          </cell>
          <cell r="E43">
            <v>44</v>
          </cell>
          <cell r="F43">
            <v>4</v>
          </cell>
        </row>
        <row r="44">
          <cell r="C44" t="str">
            <v>MRGT_6_MMAREF</v>
          </cell>
          <cell r="D44">
            <v>45</v>
          </cell>
          <cell r="E44">
            <v>45</v>
          </cell>
          <cell r="F44">
            <v>4</v>
          </cell>
        </row>
        <row r="45">
          <cell r="C45" t="str">
            <v>MRGT_6_TGEBT1</v>
          </cell>
          <cell r="D45">
            <v>30</v>
          </cell>
          <cell r="E45">
            <v>30</v>
          </cell>
          <cell r="F45">
            <v>4</v>
          </cell>
        </row>
        <row r="46">
          <cell r="C46" t="str">
            <v>MSHGTS_6_MMARLF</v>
          </cell>
          <cell r="D46">
            <v>3.52</v>
          </cell>
          <cell r="E46">
            <v>3.8</v>
          </cell>
          <cell r="F46">
            <v>4</v>
          </cell>
        </row>
        <row r="47">
          <cell r="C47" t="str">
            <v>MSSION_2_QF</v>
          </cell>
          <cell r="D47">
            <v>0.44</v>
          </cell>
          <cell r="E47">
            <v>0.41</v>
          </cell>
          <cell r="F47">
            <v>4</v>
          </cell>
        </row>
        <row r="48">
          <cell r="C48" t="str">
            <v>NGILAA_5_SDGDYN</v>
          </cell>
          <cell r="D48">
            <v>52</v>
          </cell>
          <cell r="E48" t="str">
            <v/>
          </cell>
          <cell r="F48">
            <v>4</v>
          </cell>
        </row>
        <row r="49">
          <cell r="C49" t="str">
            <v>OAKWD_6_ZEPHWD</v>
          </cell>
          <cell r="D49">
            <v>0.28000000000000003</v>
          </cell>
          <cell r="E49" t="str">
            <v/>
          </cell>
          <cell r="F49">
            <v>4</v>
          </cell>
        </row>
        <row r="50">
          <cell r="C50" t="str">
            <v>OCTILO_5_WIND</v>
          </cell>
          <cell r="D50">
            <v>21.2</v>
          </cell>
          <cell r="E50">
            <v>55.65</v>
          </cell>
          <cell r="F50">
            <v>4</v>
          </cell>
        </row>
        <row r="51">
          <cell r="C51" t="str">
            <v>OGROVE_6_PL1X2</v>
          </cell>
          <cell r="D51">
            <v>96</v>
          </cell>
          <cell r="E51">
            <v>96</v>
          </cell>
          <cell r="F51">
            <v>4</v>
          </cell>
        </row>
        <row r="52">
          <cell r="C52" t="str">
            <v>OTMESA_2_PL1X3</v>
          </cell>
          <cell r="D52">
            <v>168.6</v>
          </cell>
          <cell r="E52">
            <v>168.6</v>
          </cell>
          <cell r="F52">
            <v>4</v>
          </cell>
        </row>
        <row r="53">
          <cell r="C53" t="str">
            <v>PALOMR_2_PL1X3</v>
          </cell>
          <cell r="D53">
            <v>561.21</v>
          </cell>
          <cell r="E53">
            <v>561.21</v>
          </cell>
          <cell r="F53">
            <v>4</v>
          </cell>
        </row>
        <row r="54">
          <cell r="C54" t="str">
            <v>PIOPIC_2_CTG1</v>
          </cell>
          <cell r="D54">
            <v>111.3</v>
          </cell>
          <cell r="E54">
            <v>111.3</v>
          </cell>
          <cell r="F54">
            <v>4</v>
          </cell>
        </row>
        <row r="55">
          <cell r="C55" t="str">
            <v>PIOPIC_2_CTG2</v>
          </cell>
          <cell r="D55">
            <v>112.7</v>
          </cell>
          <cell r="E55">
            <v>112.7</v>
          </cell>
          <cell r="F55">
            <v>4</v>
          </cell>
        </row>
        <row r="56">
          <cell r="C56" t="str">
            <v>PIOPIC_2_CTG3</v>
          </cell>
          <cell r="D56">
            <v>112</v>
          </cell>
          <cell r="E56">
            <v>112</v>
          </cell>
          <cell r="F56">
            <v>4</v>
          </cell>
        </row>
        <row r="57">
          <cell r="C57" t="str">
            <v>ROSMDW_2_WIND1</v>
          </cell>
          <cell r="D57">
            <v>11.2</v>
          </cell>
          <cell r="E57" t="str">
            <v/>
          </cell>
          <cell r="F57">
            <v>4</v>
          </cell>
        </row>
        <row r="58">
          <cell r="C58" t="str">
            <v>SAMPSN_6_KELCO1</v>
          </cell>
          <cell r="D58">
            <v>3.58</v>
          </cell>
          <cell r="E58">
            <v>0.9</v>
          </cell>
          <cell r="F58">
            <v>4</v>
          </cell>
        </row>
        <row r="59">
          <cell r="C59" t="str">
            <v>SDG3_NOB_I_F_NOB</v>
          </cell>
          <cell r="D59">
            <v>100</v>
          </cell>
          <cell r="E59" t="str">
            <v/>
          </cell>
          <cell r="F59">
            <v>4</v>
          </cell>
        </row>
        <row r="60">
          <cell r="C60" t="str">
            <v>SENTNL_2_CTG1</v>
          </cell>
          <cell r="D60">
            <v>3.92</v>
          </cell>
          <cell r="E60" t="str">
            <v/>
          </cell>
          <cell r="F60">
            <v>1</v>
          </cell>
        </row>
        <row r="61">
          <cell r="C61" t="str">
            <v>SENTNL_2_CTG2</v>
          </cell>
          <cell r="D61">
            <v>7.16</v>
          </cell>
          <cell r="E61" t="str">
            <v/>
          </cell>
          <cell r="F61">
            <v>1</v>
          </cell>
        </row>
        <row r="62">
          <cell r="C62" t="str">
            <v>SENTNL_2_CTG3</v>
          </cell>
          <cell r="D62">
            <v>8.84</v>
          </cell>
          <cell r="E62" t="str">
            <v/>
          </cell>
          <cell r="F62">
            <v>1</v>
          </cell>
        </row>
        <row r="63">
          <cell r="C63" t="str">
            <v>SENTNL_2_CTG4</v>
          </cell>
          <cell r="D63">
            <v>4.08</v>
          </cell>
          <cell r="E63" t="str">
            <v/>
          </cell>
          <cell r="F63">
            <v>1</v>
          </cell>
        </row>
        <row r="64">
          <cell r="C64" t="str">
            <v>SENTNL_2_CTG5</v>
          </cell>
          <cell r="D64">
            <v>3.71</v>
          </cell>
          <cell r="E64" t="str">
            <v/>
          </cell>
          <cell r="F64">
            <v>1</v>
          </cell>
        </row>
        <row r="65">
          <cell r="C65" t="str">
            <v>SENTNL_2_CTG6</v>
          </cell>
          <cell r="D65">
            <v>4.01</v>
          </cell>
          <cell r="E65" t="str">
            <v/>
          </cell>
          <cell r="F65">
            <v>1</v>
          </cell>
        </row>
        <row r="66">
          <cell r="C66" t="str">
            <v>SENTNL_2_CTG7</v>
          </cell>
          <cell r="D66">
            <v>9.67</v>
          </cell>
          <cell r="E66" t="str">
            <v/>
          </cell>
          <cell r="F66">
            <v>1</v>
          </cell>
        </row>
        <row r="67">
          <cell r="C67" t="str">
            <v>SENTNL_2_CTG8</v>
          </cell>
          <cell r="D67">
            <v>0.05</v>
          </cell>
          <cell r="E67" t="str">
            <v/>
          </cell>
          <cell r="F67">
            <v>1</v>
          </cell>
        </row>
        <row r="68">
          <cell r="C68" t="str">
            <v>SMRCOS_6_LNDFIL</v>
          </cell>
          <cell r="D68">
            <v>1.5</v>
          </cell>
          <cell r="E68">
            <v>1.5</v>
          </cell>
          <cell r="F68">
            <v>4</v>
          </cell>
        </row>
        <row r="69">
          <cell r="C69" t="str">
            <v>SNORA_2_SNRSLR</v>
          </cell>
          <cell r="D69">
            <v>1</v>
          </cell>
          <cell r="E69" t="str">
            <v/>
          </cell>
          <cell r="F69">
            <v>4</v>
          </cell>
        </row>
        <row r="70">
          <cell r="C70" t="str">
            <v>TERMEX_2_PL1X3</v>
          </cell>
          <cell r="D70">
            <v>449</v>
          </cell>
          <cell r="E70">
            <v>440.09</v>
          </cell>
          <cell r="F70">
            <v>4</v>
          </cell>
        </row>
        <row r="71">
          <cell r="C71" t="str">
            <v>VLCNTR_6_VCSLR</v>
          </cell>
          <cell r="D71">
            <v>0.05</v>
          </cell>
          <cell r="E71">
            <v>0.63</v>
          </cell>
          <cell r="F71">
            <v>4</v>
          </cell>
        </row>
        <row r="72">
          <cell r="C72" t="str">
            <v>VLCNTR_6_VCSLR1</v>
          </cell>
          <cell r="D72">
            <v>0.05</v>
          </cell>
          <cell r="E72">
            <v>0.68</v>
          </cell>
          <cell r="F72">
            <v>4</v>
          </cell>
        </row>
        <row r="73">
          <cell r="C73" t="str">
            <v>VLCNTR_6_VCSLR2</v>
          </cell>
          <cell r="D73">
            <v>0.1</v>
          </cell>
          <cell r="E73">
            <v>1.35</v>
          </cell>
          <cell r="F73">
            <v>4</v>
          </cell>
        </row>
        <row r="74">
          <cell r="C74" t="str">
            <v>VSTAES_6_VESBT1</v>
          </cell>
          <cell r="D74">
            <v>10</v>
          </cell>
          <cell r="E74">
            <v>10</v>
          </cell>
          <cell r="F74">
            <v>4</v>
          </cell>
        </row>
        <row r="75">
          <cell r="C75" t="str">
            <v>WISTRA_2_WRSSR1</v>
          </cell>
          <cell r="D75">
            <v>0.9</v>
          </cell>
          <cell r="E75">
            <v>12.15</v>
          </cell>
          <cell r="F75">
            <v>4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 Info"/>
      <sheetName val="Contract Info NotYetOnline"/>
      <sheetName val="Instructions"/>
      <sheetName val="Contract Info_sys_FULL"/>
      <sheetName val="Contract Info_sys"/>
      <sheetName val="Contract Info_loc"/>
      <sheetName val="Contract Info_flex"/>
      <sheetName val="Contract Info_EO"/>
      <sheetName val="Contract Info_FULL"/>
      <sheetName val="Notes"/>
      <sheetName val="Data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3Phase</v>
          </cell>
          <cell r="D2" t="str">
            <v>IOU/LSE Owned</v>
          </cell>
          <cell r="F2" t="str">
            <v>Nuclear</v>
          </cell>
          <cell r="H2" t="str">
            <v>Y</v>
          </cell>
          <cell r="X2" t="str">
            <v>ADLIN_1_UNIT 1</v>
          </cell>
        </row>
        <row r="3">
          <cell r="A3" t="str">
            <v>Calpine</v>
          </cell>
          <cell r="D3" t="str">
            <v>RA Only</v>
          </cell>
          <cell r="F3" t="str">
            <v>Fossil</v>
          </cell>
          <cell r="H3" t="str">
            <v>N</v>
          </cell>
          <cell r="X3" t="str">
            <v>ADLIN_1_UNIT 2</v>
          </cell>
        </row>
        <row r="4">
          <cell r="A4" t="str">
            <v>Commerce</v>
          </cell>
          <cell r="D4" t="str">
            <v>RA + Other</v>
          </cell>
          <cell r="F4" t="str">
            <v>Hydro</v>
          </cell>
          <cell r="X4" t="str">
            <v>ADLIN_1_UNITS</v>
          </cell>
        </row>
        <row r="5">
          <cell r="A5" t="str">
            <v>Montana</v>
          </cell>
          <cell r="D5" t="str">
            <v>Energy Only</v>
          </cell>
          <cell r="F5" t="str">
            <v>Renewable</v>
          </cell>
          <cell r="X5" t="str">
            <v>ADOBEE_1_SOLAR</v>
          </cell>
        </row>
        <row r="6">
          <cell r="A6" t="str">
            <v>Constellation</v>
          </cell>
          <cell r="F6" t="str">
            <v>Storage</v>
          </cell>
          <cell r="X6" t="str">
            <v>AGRICO_6_PL3N5</v>
          </cell>
        </row>
        <row r="7">
          <cell r="A7" t="str">
            <v>Direct</v>
          </cell>
          <cell r="F7" t="str">
            <v>Demand Response</v>
          </cell>
          <cell r="X7" t="str">
            <v>AGRICO_7_CTG3</v>
          </cell>
        </row>
        <row r="8">
          <cell r="A8" t="str">
            <v>EDF</v>
          </cell>
          <cell r="F8" t="str">
            <v>Other</v>
          </cell>
          <cell r="X8" t="str">
            <v>AGRICO_7_ICE5</v>
          </cell>
        </row>
        <row r="9">
          <cell r="A9" t="str">
            <v>Gexa</v>
          </cell>
          <cell r="X9" t="str">
            <v>AGRICO_7_UNIT</v>
          </cell>
        </row>
        <row r="10">
          <cell r="A10" t="str">
            <v>Glacial</v>
          </cell>
          <cell r="X10" t="str">
            <v>AGRICO_7_UNIT 2</v>
          </cell>
        </row>
        <row r="11">
          <cell r="A11" t="str">
            <v>Lancaster</v>
          </cell>
          <cell r="X11" t="str">
            <v>AGRICO_7_UNIT 4</v>
          </cell>
        </row>
        <row r="12">
          <cell r="A12" t="str">
            <v>Liberty</v>
          </cell>
          <cell r="X12" t="str">
            <v>AGUCAL_5_SOLAR1</v>
          </cell>
        </row>
        <row r="13">
          <cell r="A13" t="str">
            <v>MCE</v>
          </cell>
          <cell r="X13" t="str">
            <v>ALAMIT_7_UNIT 1</v>
          </cell>
        </row>
        <row r="14">
          <cell r="A14" t="str">
            <v>Noble</v>
          </cell>
          <cell r="X14" t="str">
            <v>ALAMIT_7_UNIT 2</v>
          </cell>
        </row>
        <row r="15">
          <cell r="A15" t="str">
            <v>PG&amp;E</v>
          </cell>
          <cell r="X15" t="str">
            <v>ALAMIT_7_UNIT 3</v>
          </cell>
        </row>
        <row r="16">
          <cell r="A16" t="str">
            <v>Pilot</v>
          </cell>
          <cell r="X16" t="str">
            <v>ALAMIT_7_UNIT 4</v>
          </cell>
        </row>
        <row r="17">
          <cell r="A17" t="str">
            <v>SDG&amp;E</v>
          </cell>
          <cell r="X17" t="str">
            <v>ALAMIT_7_UNIT 5</v>
          </cell>
        </row>
        <row r="18">
          <cell r="A18" t="str">
            <v>Shell</v>
          </cell>
          <cell r="X18" t="str">
            <v>ALAMIT_7_UNIT 6</v>
          </cell>
        </row>
        <row r="19">
          <cell r="A19" t="str">
            <v>SCP</v>
          </cell>
          <cell r="X19" t="str">
            <v>ALAMO_6_UNIT</v>
          </cell>
        </row>
        <row r="20">
          <cell r="A20" t="str">
            <v>SCE</v>
          </cell>
          <cell r="X20" t="str">
            <v>ALMEGT_1_UNIT 1</v>
          </cell>
        </row>
        <row r="21">
          <cell r="A21" t="str">
            <v>UCRegents</v>
          </cell>
          <cell r="X21" t="str">
            <v>ALMEGT_1_UNIT 2</v>
          </cell>
        </row>
        <row r="22">
          <cell r="A22" t="str">
            <v>Tiger</v>
          </cell>
          <cell r="X22" t="str">
            <v>ALPSLR_1_NTHSLR</v>
          </cell>
        </row>
        <row r="23">
          <cell r="X23" t="str">
            <v>ALPSLR_1_SPSSLR</v>
          </cell>
        </row>
        <row r="24">
          <cell r="X24" t="str">
            <v>ALT6DN_2_WIND7</v>
          </cell>
        </row>
        <row r="25">
          <cell r="X25" t="str">
            <v>ALT6DS_2_WIND9</v>
          </cell>
        </row>
        <row r="26">
          <cell r="X26" t="str">
            <v>ALTA3A_2_CPCE4</v>
          </cell>
        </row>
        <row r="27">
          <cell r="X27" t="str">
            <v>ALTA3A_2_CPCE5</v>
          </cell>
        </row>
        <row r="28">
          <cell r="X28" t="str">
            <v>ALTA3A_2_CPCE8</v>
          </cell>
        </row>
        <row r="29">
          <cell r="X29" t="str">
            <v>ALTA4A_2_CPCW1</v>
          </cell>
        </row>
        <row r="30">
          <cell r="X30" t="str">
            <v>ALTA4B_2_CPCW2</v>
          </cell>
        </row>
        <row r="31">
          <cell r="X31" t="str">
            <v>ALTA4B_2_CPCW3</v>
          </cell>
        </row>
        <row r="32">
          <cell r="X32" t="str">
            <v>ALTA4B_2_CPCW6</v>
          </cell>
        </row>
        <row r="33">
          <cell r="X33" t="str">
            <v>ALTA6B_2_WIND11</v>
          </cell>
        </row>
        <row r="34">
          <cell r="X34" t="str">
            <v>ALTA6E_2_WIND10</v>
          </cell>
        </row>
        <row r="35">
          <cell r="X35" t="str">
            <v>ALTMID_2_UNIT 1</v>
          </cell>
        </row>
        <row r="36">
          <cell r="X36" t="str">
            <v>ANAHM_2_CANYN1</v>
          </cell>
        </row>
        <row r="37">
          <cell r="X37" t="str">
            <v>ANAHM_2_CANYN2</v>
          </cell>
        </row>
        <row r="38">
          <cell r="X38" t="str">
            <v>ANAHM_2_CANYN3</v>
          </cell>
        </row>
        <row r="39">
          <cell r="X39" t="str">
            <v>ANAHM_2_CANYN4</v>
          </cell>
        </row>
        <row r="40">
          <cell r="X40" t="str">
            <v>ANAHM_7_CT</v>
          </cell>
        </row>
        <row r="41">
          <cell r="X41" t="str">
            <v>ANTLPE_2_QF</v>
          </cell>
        </row>
        <row r="42">
          <cell r="X42" t="str">
            <v>APLHIL_1_SLABCK</v>
          </cell>
        </row>
        <row r="43">
          <cell r="X43" t="str">
            <v>ARBWD_6_QF</v>
          </cell>
        </row>
        <row r="44">
          <cell r="X44" t="str">
            <v>ARCO_6_UCPPET</v>
          </cell>
        </row>
        <row r="45">
          <cell r="X45" t="str">
            <v>ARCOGN_2_UNIT 1</v>
          </cell>
        </row>
        <row r="46">
          <cell r="X46" t="str">
            <v>ARCOGN_2_UNIT 2</v>
          </cell>
        </row>
        <row r="47">
          <cell r="X47" t="str">
            <v>ARCOGN_2_UNIT 3</v>
          </cell>
        </row>
        <row r="48">
          <cell r="X48" t="str">
            <v>ARCOGN_2_UNIT 4</v>
          </cell>
        </row>
        <row r="49">
          <cell r="X49" t="str">
            <v>ARCOGN_2_UNIT 5</v>
          </cell>
        </row>
        <row r="50">
          <cell r="X50" t="str">
            <v>ARCOGN_2_UNIT 6</v>
          </cell>
        </row>
        <row r="51">
          <cell r="X51" t="str">
            <v>ARCOGN_2_UNITS</v>
          </cell>
        </row>
        <row r="52">
          <cell r="X52" t="str">
            <v>ARLVAL_5_SOLAR</v>
          </cell>
        </row>
        <row r="53">
          <cell r="X53" t="str">
            <v>ARVINN_6_ORION1</v>
          </cell>
        </row>
        <row r="54">
          <cell r="X54" t="str">
            <v>ARVINN_6_ORION2</v>
          </cell>
        </row>
        <row r="55">
          <cell r="X55" t="str">
            <v>ATWELL_1_SOLAR</v>
          </cell>
        </row>
        <row r="56">
          <cell r="X56" t="str">
            <v>AVENAL_6_AVPARK</v>
          </cell>
        </row>
        <row r="57">
          <cell r="X57" t="str">
            <v>AVENAL_6_SANDDG</v>
          </cell>
        </row>
        <row r="58">
          <cell r="X58" t="str">
            <v>AVENAL_6_SUNCTY</v>
          </cell>
        </row>
        <row r="59">
          <cell r="X59" t="str">
            <v>AVSOLR_2_SOLAR</v>
          </cell>
        </row>
        <row r="60">
          <cell r="X60" t="str">
            <v>AZUSA_2_HYDRO</v>
          </cell>
        </row>
        <row r="61">
          <cell r="X61" t="str">
            <v>BAHIA_7_UNITA1</v>
          </cell>
        </row>
        <row r="62">
          <cell r="X62" t="str">
            <v>BALCHS_7_UNIT 1</v>
          </cell>
        </row>
        <row r="63">
          <cell r="X63" t="str">
            <v>BALCHS_7_UNIT 2</v>
          </cell>
        </row>
        <row r="64">
          <cell r="X64" t="str">
            <v>BALCHS_7_UNIT 3</v>
          </cell>
        </row>
        <row r="65">
          <cell r="X65" t="str">
            <v>BARRE_2_QF</v>
          </cell>
        </row>
        <row r="66">
          <cell r="X66" t="str">
            <v>BARRE_6_PEAKER</v>
          </cell>
        </row>
        <row r="67">
          <cell r="X67" t="str">
            <v>BASICE_2_UNIT 1</v>
          </cell>
        </row>
        <row r="68">
          <cell r="X68" t="str">
            <v>BASICE_2_UNIT 2</v>
          </cell>
        </row>
        <row r="69">
          <cell r="X69" t="str">
            <v>BASICE_2_UNITS</v>
          </cell>
        </row>
        <row r="70">
          <cell r="X70" t="str">
            <v>BDGRCK_1_UNITS</v>
          </cell>
        </row>
        <row r="71">
          <cell r="X71" t="str">
            <v>BEARCN_2_UNIT 1</v>
          </cell>
        </row>
        <row r="72">
          <cell r="X72" t="str">
            <v>BEARCN_2_UNIT 2</v>
          </cell>
        </row>
        <row r="73">
          <cell r="X73" t="str">
            <v>BEARCN_2_UNITS</v>
          </cell>
        </row>
        <row r="74">
          <cell r="X74" t="str">
            <v>BEARDS_7_UNIT 1</v>
          </cell>
        </row>
        <row r="75">
          <cell r="X75" t="str">
            <v>BEARMT_1_UNIT</v>
          </cell>
        </row>
        <row r="76">
          <cell r="X76" t="str">
            <v>BELDEN_7_UNIT 1</v>
          </cell>
        </row>
        <row r="77">
          <cell r="X77" t="str">
            <v>BGCRK1_7_PORTAL</v>
          </cell>
        </row>
        <row r="78">
          <cell r="X78" t="str">
            <v>BGCRK1_7_UNIT 1</v>
          </cell>
        </row>
        <row r="79">
          <cell r="X79" t="str">
            <v>BGCRK1_7_UNIT 2</v>
          </cell>
        </row>
        <row r="80">
          <cell r="X80" t="str">
            <v>BGCRK1_7_UNIT 3</v>
          </cell>
        </row>
        <row r="81">
          <cell r="X81" t="str">
            <v>BGCRK1_7_UNIT 4</v>
          </cell>
        </row>
        <row r="82">
          <cell r="X82" t="str">
            <v>BGCRK2_7_UNIT 1</v>
          </cell>
        </row>
        <row r="83">
          <cell r="X83" t="str">
            <v>BGCRK2_7_UNIT 2</v>
          </cell>
        </row>
        <row r="84">
          <cell r="X84" t="str">
            <v>BGCRK2_7_UNIT 3</v>
          </cell>
        </row>
        <row r="85">
          <cell r="X85" t="str">
            <v>BGCRK2_7_UNIT 4</v>
          </cell>
        </row>
        <row r="86">
          <cell r="X86" t="str">
            <v>BGCRK2_7_UNIT 5</v>
          </cell>
        </row>
        <row r="87">
          <cell r="X87" t="str">
            <v>BGCRK2_7_UNIT 6</v>
          </cell>
        </row>
        <row r="88">
          <cell r="X88" t="str">
            <v>BGCRK3_7_UNIT 1</v>
          </cell>
        </row>
        <row r="89">
          <cell r="X89" t="str">
            <v>BGCRK3_7_UNIT 2</v>
          </cell>
        </row>
        <row r="90">
          <cell r="X90" t="str">
            <v>BGCRK3_7_UNIT 3</v>
          </cell>
        </row>
        <row r="91">
          <cell r="X91" t="str">
            <v>BGCRK3_7_UNIT 4</v>
          </cell>
        </row>
        <row r="92">
          <cell r="X92" t="str">
            <v>BGCRK3_7_UNIT 5</v>
          </cell>
        </row>
        <row r="93">
          <cell r="X93" t="str">
            <v>BGCRK4_7_UNIT 1</v>
          </cell>
        </row>
        <row r="94">
          <cell r="X94" t="str">
            <v>BGCRK4_7_UNIT 2</v>
          </cell>
        </row>
        <row r="95">
          <cell r="X95" t="str">
            <v>BGCRK8_7_UNIT 1</v>
          </cell>
        </row>
        <row r="96">
          <cell r="X96" t="str">
            <v>BGCRK8_7_UNIT 2</v>
          </cell>
        </row>
        <row r="97">
          <cell r="X97" t="str">
            <v>BIGCRK_2_EXESWD</v>
          </cell>
        </row>
        <row r="98">
          <cell r="X98" t="str">
            <v>BIGCRK_7_DAM7</v>
          </cell>
        </row>
        <row r="99">
          <cell r="X99" t="str">
            <v>BIGCRK_7_MAMRES</v>
          </cell>
        </row>
        <row r="100">
          <cell r="X100" t="str">
            <v>BIOMAS_1_UNIT 1</v>
          </cell>
        </row>
        <row r="101">
          <cell r="X101" t="str">
            <v>BISHOP_1_ALAMO</v>
          </cell>
        </row>
        <row r="102">
          <cell r="X102" t="str">
            <v>BISHOP_1_UNITS</v>
          </cell>
        </row>
        <row r="103">
          <cell r="X103" t="str">
            <v>BLACK_7_UNIT 1</v>
          </cell>
        </row>
        <row r="104">
          <cell r="X104" t="str">
            <v>BLACK_7_UNIT 2</v>
          </cell>
        </row>
        <row r="105">
          <cell r="X105" t="str">
            <v>BLAST_1_WIND</v>
          </cell>
        </row>
        <row r="106">
          <cell r="X106" t="str">
            <v>BLCKBT_2_STONEY</v>
          </cell>
        </row>
        <row r="107">
          <cell r="X107" t="str">
            <v>BLHVN_7_MENLOP</v>
          </cell>
        </row>
        <row r="108">
          <cell r="X108" t="str">
            <v>BLM E_2_UNIT 7</v>
          </cell>
        </row>
        <row r="109">
          <cell r="X109" t="str">
            <v>BLM E_2_UNIT 8</v>
          </cell>
        </row>
        <row r="110">
          <cell r="X110" t="str">
            <v>BLM W_2_UNIT 9</v>
          </cell>
        </row>
        <row r="111">
          <cell r="X111" t="str">
            <v>BLM_2_UNITS</v>
          </cell>
        </row>
        <row r="112">
          <cell r="X112" t="str">
            <v>BLULKE_6_BLUELK</v>
          </cell>
        </row>
        <row r="113">
          <cell r="X113" t="str">
            <v>BLYTHE_1_SOLAR1</v>
          </cell>
        </row>
        <row r="114">
          <cell r="X114" t="str">
            <v>BNNIEN_7_ALTAPH</v>
          </cell>
        </row>
        <row r="115">
          <cell r="X115" t="str">
            <v>BOGUE_1_UNITA1</v>
          </cell>
        </row>
        <row r="116">
          <cell r="X116" t="str">
            <v>BORDEN_2_QF</v>
          </cell>
        </row>
        <row r="117">
          <cell r="X117" t="str">
            <v>BORDER_6_UNITA1</v>
          </cell>
        </row>
        <row r="118">
          <cell r="X118" t="str">
            <v>BOWMN_6_UNIT</v>
          </cell>
        </row>
        <row r="119">
          <cell r="X119" t="str">
            <v>BRDGVL_7_BAKER</v>
          </cell>
        </row>
        <row r="120">
          <cell r="X120" t="str">
            <v>BRDSLD_2_HIWIND</v>
          </cell>
        </row>
        <row r="121">
          <cell r="X121" t="str">
            <v>BRDSLD_2_MTZUM2</v>
          </cell>
        </row>
        <row r="122">
          <cell r="X122" t="str">
            <v>BRDSLD_2_MTZUMA</v>
          </cell>
        </row>
        <row r="123">
          <cell r="X123" t="str">
            <v>BRDSLD_2_SHILO1</v>
          </cell>
        </row>
        <row r="124">
          <cell r="X124" t="str">
            <v>BRDSLD_2_SHILO2</v>
          </cell>
        </row>
        <row r="125">
          <cell r="X125" t="str">
            <v>BRDSLD_2_SHLO3A</v>
          </cell>
        </row>
        <row r="126">
          <cell r="X126" t="str">
            <v>BRDSLD_2_SHLO3B</v>
          </cell>
        </row>
        <row r="127">
          <cell r="X127" t="str">
            <v>BRDWAY_7_UNIT 3</v>
          </cell>
        </row>
        <row r="128">
          <cell r="X128" t="str">
            <v>BREGGO_6_SOLAR</v>
          </cell>
        </row>
        <row r="129">
          <cell r="X129" t="str">
            <v>BRODIE_2_WIND</v>
          </cell>
        </row>
        <row r="130">
          <cell r="X130" t="str">
            <v>BUCKBL_2_PL1X3</v>
          </cell>
        </row>
        <row r="131">
          <cell r="X131" t="str">
            <v>BUCKCK_7_OAKFLT</v>
          </cell>
        </row>
        <row r="132">
          <cell r="X132" t="str">
            <v>BUCKCK_7_PL1X2</v>
          </cell>
        </row>
        <row r="133">
          <cell r="X133" t="str">
            <v>BUCKCK_7_UNIT 1</v>
          </cell>
        </row>
        <row r="134">
          <cell r="X134" t="str">
            <v>BUCKCK_7_UNIT 2</v>
          </cell>
        </row>
        <row r="135">
          <cell r="X135" t="str">
            <v>BUCKWD_1_NPALM1</v>
          </cell>
        </row>
        <row r="136">
          <cell r="X136" t="str">
            <v>BUCKWD_7_WINTCV</v>
          </cell>
        </row>
        <row r="137">
          <cell r="X137" t="str">
            <v>BULLRD_7_SAGNES</v>
          </cell>
        </row>
        <row r="138">
          <cell r="X138" t="str">
            <v>BURNYF_2_UNIT 1</v>
          </cell>
        </row>
        <row r="139">
          <cell r="X139" t="str">
            <v>BUTTVL_7_UNIT 1</v>
          </cell>
        </row>
        <row r="140">
          <cell r="X140" t="str">
            <v>CABZON_1_WINDA1</v>
          </cell>
        </row>
        <row r="141">
          <cell r="X141" t="str">
            <v>CALGEN_1_UNITS</v>
          </cell>
        </row>
        <row r="142">
          <cell r="X142" t="str">
            <v>CALPIN_1_AGNEW</v>
          </cell>
        </row>
        <row r="143">
          <cell r="X143" t="str">
            <v>CAMCHE_1_PL1X3</v>
          </cell>
        </row>
        <row r="144">
          <cell r="X144" t="str">
            <v>CAMCHE_1_UNIT 1</v>
          </cell>
        </row>
        <row r="145">
          <cell r="X145" t="str">
            <v>CAMCHE_1_UNIT 2</v>
          </cell>
        </row>
        <row r="146">
          <cell r="X146" t="str">
            <v>CAMCHE_1_UNIT 3</v>
          </cell>
        </row>
        <row r="147">
          <cell r="X147" t="str">
            <v>CAMPFW_7_FARWST</v>
          </cell>
        </row>
        <row r="148">
          <cell r="X148" t="str">
            <v>CANTUA_1_SOLAR</v>
          </cell>
        </row>
        <row r="149">
          <cell r="X149" t="str">
            <v>CAPMAD_1_UNIT 1</v>
          </cell>
        </row>
        <row r="150">
          <cell r="X150" t="str">
            <v>CARBOU_7_PL2X3</v>
          </cell>
        </row>
        <row r="151">
          <cell r="X151" t="str">
            <v>CARBOU_7_PL4X5</v>
          </cell>
        </row>
        <row r="152">
          <cell r="X152" t="str">
            <v>CARBOU_7_UNIT 1</v>
          </cell>
        </row>
        <row r="153">
          <cell r="X153" t="str">
            <v>CARBOU_7_UNIT 2</v>
          </cell>
        </row>
        <row r="154">
          <cell r="X154" t="str">
            <v>CARBOU_7_UNIT 3</v>
          </cell>
        </row>
        <row r="155">
          <cell r="X155" t="str">
            <v>CARBOU_7_UNIT 4</v>
          </cell>
        </row>
        <row r="156">
          <cell r="X156" t="str">
            <v>CARBOU_7_UNIT 5</v>
          </cell>
        </row>
        <row r="157">
          <cell r="X157" t="str">
            <v>CARDCG_1_UNITS</v>
          </cell>
        </row>
        <row r="158">
          <cell r="X158" t="str">
            <v>CASTVL_2_FCELL</v>
          </cell>
        </row>
        <row r="159">
          <cell r="X159" t="str">
            <v>CATLNA_2_SOLAR</v>
          </cell>
        </row>
        <row r="160">
          <cell r="X160" t="str">
            <v>CAVLSR_2_BSOLAR</v>
          </cell>
        </row>
        <row r="161">
          <cell r="X161" t="str">
            <v>CAVLSR_2_RSOLAR</v>
          </cell>
        </row>
        <row r="162">
          <cell r="X162" t="str">
            <v>CAYTNO_2_VASCO</v>
          </cell>
        </row>
        <row r="163">
          <cell r="X163" t="str">
            <v>CBRLLO_6_PLSTP1</v>
          </cell>
        </row>
        <row r="164">
          <cell r="X164" t="str">
            <v>CCRITA_7_RPPCHF</v>
          </cell>
        </row>
        <row r="165">
          <cell r="X165" t="str">
            <v>CEDRCK_6_UNIT</v>
          </cell>
        </row>
        <row r="166">
          <cell r="X166" t="str">
            <v>CENTER_2_QF</v>
          </cell>
        </row>
        <row r="167">
          <cell r="X167" t="str">
            <v>CENTER_2_RHONDO</v>
          </cell>
        </row>
        <row r="168">
          <cell r="X168" t="str">
            <v>CENTER_6_PEAKER</v>
          </cell>
        </row>
        <row r="169">
          <cell r="X169" t="str">
            <v>CENTRY_6_GEN 1</v>
          </cell>
        </row>
        <row r="170">
          <cell r="X170" t="str">
            <v>CENTRY_6_GEN 2</v>
          </cell>
        </row>
        <row r="171">
          <cell r="X171" t="str">
            <v>CENTRY_6_GEN 3</v>
          </cell>
        </row>
        <row r="172">
          <cell r="X172" t="str">
            <v>CENTRY_6_GEN 4</v>
          </cell>
        </row>
        <row r="173">
          <cell r="X173" t="str">
            <v>CENTRY_6_PL1X4</v>
          </cell>
        </row>
        <row r="174">
          <cell r="X174" t="str">
            <v>CHALK_1_UNIT</v>
          </cell>
        </row>
        <row r="175">
          <cell r="X175" t="str">
            <v>CHEVCD_6_UNIT</v>
          </cell>
        </row>
        <row r="176">
          <cell r="X176" t="str">
            <v>CHEVCO_6_UNIT 1</v>
          </cell>
        </row>
        <row r="177">
          <cell r="X177" t="str">
            <v>CHEVCO_6_UNIT 2</v>
          </cell>
        </row>
        <row r="178">
          <cell r="X178" t="str">
            <v>CHEVCY_1_UNIT</v>
          </cell>
        </row>
        <row r="179">
          <cell r="X179" t="str">
            <v>CHEVMN_2_UNIT 1</v>
          </cell>
        </row>
        <row r="180">
          <cell r="X180" t="str">
            <v>CHEVMN_2_UNIT 2</v>
          </cell>
        </row>
        <row r="181">
          <cell r="X181" t="str">
            <v>CHEVMN_2_UNITS</v>
          </cell>
        </row>
        <row r="182">
          <cell r="X182" t="str">
            <v>CHICPK_7_UNIT 1</v>
          </cell>
        </row>
        <row r="183">
          <cell r="X183" t="str">
            <v>CHILLS_1_SYCENG</v>
          </cell>
        </row>
        <row r="184">
          <cell r="X184" t="str">
            <v>CHILLS_1_SYCLFL</v>
          </cell>
        </row>
        <row r="185">
          <cell r="X185" t="str">
            <v>CHILLS_7_UNITA1</v>
          </cell>
        </row>
        <row r="186">
          <cell r="X186" t="str">
            <v>CHINO_2_JURUPA</v>
          </cell>
        </row>
        <row r="187">
          <cell r="X187" t="str">
            <v>CHINO_2_QF</v>
          </cell>
        </row>
        <row r="188">
          <cell r="X188" t="str">
            <v>CHINO_2_SASOLR</v>
          </cell>
        </row>
        <row r="189">
          <cell r="X189" t="str">
            <v>CHINO_2_SOLAR</v>
          </cell>
        </row>
        <row r="190">
          <cell r="X190" t="str">
            <v>CHINO_6_CIMGEN</v>
          </cell>
        </row>
        <row r="191">
          <cell r="X191" t="str">
            <v>CHINO_6_SMPPAP</v>
          </cell>
        </row>
        <row r="192">
          <cell r="X192" t="str">
            <v>CHINO_7_MILIKN</v>
          </cell>
        </row>
        <row r="193">
          <cell r="X193" t="str">
            <v>CHWCHL_1_BIOMAS</v>
          </cell>
        </row>
        <row r="194">
          <cell r="X194" t="str">
            <v>CHWCHL_1_GEN 1</v>
          </cell>
        </row>
        <row r="195">
          <cell r="X195" t="str">
            <v>CHWCHL_1_GEN 10</v>
          </cell>
        </row>
        <row r="196">
          <cell r="X196" t="str">
            <v>CHWCHL_1_GEN 11</v>
          </cell>
        </row>
        <row r="197">
          <cell r="X197" t="str">
            <v>CHWCHL_1_GEN 12</v>
          </cell>
        </row>
        <row r="198">
          <cell r="X198" t="str">
            <v>CHWCHL_1_GEN 13</v>
          </cell>
        </row>
        <row r="199">
          <cell r="X199" t="str">
            <v>CHWCHL_1_GEN 14</v>
          </cell>
        </row>
        <row r="200">
          <cell r="X200" t="str">
            <v>CHWCHL_1_GEN 15</v>
          </cell>
        </row>
        <row r="201">
          <cell r="X201" t="str">
            <v>CHWCHL_1_GEN 16</v>
          </cell>
        </row>
        <row r="202">
          <cell r="X202" t="str">
            <v>CHWCHL_1_GEN 2</v>
          </cell>
        </row>
        <row r="203">
          <cell r="X203" t="str">
            <v>CHWCHL_1_GEN 3</v>
          </cell>
        </row>
        <row r="204">
          <cell r="X204" t="str">
            <v>CHWCHL_1_GEN 4</v>
          </cell>
        </row>
        <row r="205">
          <cell r="X205" t="str">
            <v>CHWCHL_1_GEN 5</v>
          </cell>
        </row>
        <row r="206">
          <cell r="X206" t="str">
            <v>CHWCHL_1_GEN 6</v>
          </cell>
        </row>
        <row r="207">
          <cell r="X207" t="str">
            <v>CHWCHL_1_GEN 7</v>
          </cell>
        </row>
        <row r="208">
          <cell r="X208" t="str">
            <v>CHWCHL_1_GEN 8</v>
          </cell>
        </row>
        <row r="209">
          <cell r="X209" t="str">
            <v>CHWCHL_1_GEN 9</v>
          </cell>
        </row>
        <row r="210">
          <cell r="X210" t="str">
            <v>CHWCHL_1_UNIT</v>
          </cell>
        </row>
        <row r="211">
          <cell r="X211" t="str">
            <v>CLOVDL_1_SOLAR</v>
          </cell>
        </row>
        <row r="212">
          <cell r="X212" t="str">
            <v>CLOVER_2_UNIT</v>
          </cell>
        </row>
        <row r="213">
          <cell r="X213" t="str">
            <v>CLRKRD_6_COALCN</v>
          </cell>
        </row>
        <row r="214">
          <cell r="X214" t="str">
            <v>CLRKRD_6_LIMESD</v>
          </cell>
        </row>
        <row r="215">
          <cell r="X215" t="str">
            <v>CLRMTK_1_QF</v>
          </cell>
        </row>
        <row r="216">
          <cell r="X216" t="str">
            <v>CNTNLA_2_SOLAR1</v>
          </cell>
        </row>
        <row r="217">
          <cell r="X217" t="str">
            <v>CNTNLA_2_SOLAR2</v>
          </cell>
        </row>
        <row r="218">
          <cell r="X218" t="str">
            <v>CNTRVL_6_UNIT</v>
          </cell>
        </row>
        <row r="219">
          <cell r="X219" t="str">
            <v>COCOPP_2_CTG1</v>
          </cell>
        </row>
        <row r="220">
          <cell r="X220" t="str">
            <v>COCOPP_2_CTG2</v>
          </cell>
        </row>
        <row r="221">
          <cell r="X221" t="str">
            <v>COCOPP_2_CTG3</v>
          </cell>
        </row>
        <row r="222">
          <cell r="X222" t="str">
            <v>COCOPP_2_CTG4</v>
          </cell>
        </row>
        <row r="223">
          <cell r="X223" t="str">
            <v>COCOSB_6_SOLAR</v>
          </cell>
        </row>
        <row r="224">
          <cell r="X224" t="str">
            <v>COGNAT_1_UNIT</v>
          </cell>
        </row>
        <row r="225">
          <cell r="X225" t="str">
            <v>COLCEM_6_GEN 1</v>
          </cell>
        </row>
        <row r="226">
          <cell r="X226" t="str">
            <v>COLCEM_6_GEN 2</v>
          </cell>
        </row>
        <row r="227">
          <cell r="X227" t="str">
            <v>COLCEM_6_UNITS</v>
          </cell>
        </row>
        <row r="228">
          <cell r="X228" t="str">
            <v>COLEMN_2_UNIT</v>
          </cell>
        </row>
        <row r="229">
          <cell r="X229" t="str">
            <v>COLGA1_6_SHELLW</v>
          </cell>
        </row>
        <row r="230">
          <cell r="X230" t="str">
            <v>COLGAT_7_UNIT 1</v>
          </cell>
        </row>
        <row r="231">
          <cell r="X231" t="str">
            <v>COLGAT_7_UNIT 2</v>
          </cell>
        </row>
        <row r="232">
          <cell r="X232" t="str">
            <v>COLPIN_6_COLLNS</v>
          </cell>
        </row>
        <row r="233">
          <cell r="X233" t="str">
            <v>COLTON_6_AGUAM1</v>
          </cell>
        </row>
        <row r="234">
          <cell r="X234" t="str">
            <v>COLTON_7_LNDFIL</v>
          </cell>
        </row>
        <row r="235">
          <cell r="X235" t="str">
            <v>COLUSA_2_PL1X3</v>
          </cell>
        </row>
        <row r="236">
          <cell r="X236" t="str">
            <v>COLVIL_7_PL1X2</v>
          </cell>
        </row>
        <row r="237">
          <cell r="X237" t="str">
            <v>COLVIL_7_UNIT 1</v>
          </cell>
        </row>
        <row r="238">
          <cell r="X238" t="str">
            <v>COLVIL_7_UNIT 2</v>
          </cell>
        </row>
        <row r="239">
          <cell r="X239" t="str">
            <v>CONTAN_1_GT 1</v>
          </cell>
        </row>
        <row r="240">
          <cell r="X240" t="str">
            <v>CONTAN_1_ST 2</v>
          </cell>
        </row>
        <row r="241">
          <cell r="X241" t="str">
            <v>CONTAN_1_UNIT</v>
          </cell>
        </row>
        <row r="242">
          <cell r="X242" t="str">
            <v>CONTRL_1_CASAD1</v>
          </cell>
        </row>
        <row r="243">
          <cell r="X243" t="str">
            <v>CONTRL_1_CASAD3</v>
          </cell>
        </row>
        <row r="244">
          <cell r="X244" t="str">
            <v>CONTRL_1_LUNDY</v>
          </cell>
        </row>
        <row r="245">
          <cell r="X245" t="str">
            <v>CONTRL_1_OXBOW</v>
          </cell>
        </row>
        <row r="246">
          <cell r="X246" t="str">
            <v>CONTRL_1_POOLE</v>
          </cell>
        </row>
        <row r="247">
          <cell r="X247" t="str">
            <v>CONTRL_1_QF</v>
          </cell>
        </row>
        <row r="248">
          <cell r="X248" t="str">
            <v>CONTRL_1_RUSHCK</v>
          </cell>
        </row>
        <row r="249">
          <cell r="X249" t="str">
            <v>COPMT2_2_SOLAR2</v>
          </cell>
        </row>
        <row r="250">
          <cell r="X250" t="str">
            <v>COPMTN_2_CM10</v>
          </cell>
        </row>
        <row r="251">
          <cell r="X251" t="str">
            <v>COPMTN_2_SOLAR1</v>
          </cell>
        </row>
        <row r="252">
          <cell r="X252" t="str">
            <v>CORONS_2_SOLAR</v>
          </cell>
        </row>
        <row r="253">
          <cell r="X253" t="str">
            <v>CORONS_6_CLRWTR</v>
          </cell>
        </row>
        <row r="254">
          <cell r="X254" t="str">
            <v>CORONS_7_CTG2001</v>
          </cell>
        </row>
        <row r="255">
          <cell r="X255" t="str">
            <v>CORONS_7_STG1301</v>
          </cell>
        </row>
        <row r="256">
          <cell r="X256" t="str">
            <v>CORRAL_6_SJOAQN</v>
          </cell>
        </row>
        <row r="257">
          <cell r="X257" t="str">
            <v>COTTLE_2_FRNKNH</v>
          </cell>
        </row>
        <row r="258">
          <cell r="X258" t="str">
            <v>COVERD_2_QFUNTS</v>
          </cell>
        </row>
        <row r="259">
          <cell r="X259" t="str">
            <v>COWCRK_2_UNIT</v>
          </cell>
        </row>
        <row r="260">
          <cell r="X260" t="str">
            <v>CPSTNO_7_PRMADS</v>
          </cell>
        </row>
        <row r="261">
          <cell r="X261" t="str">
            <v>CPVERD_2_SOLAR</v>
          </cell>
        </row>
        <row r="262">
          <cell r="X262" t="str">
            <v>CRELMN_6_RAMON1</v>
          </cell>
        </row>
        <row r="263">
          <cell r="X263" t="str">
            <v>CRELMN_6_RAMON2</v>
          </cell>
        </row>
        <row r="264">
          <cell r="X264" t="str">
            <v>CRESSY_1_PARKER</v>
          </cell>
        </row>
        <row r="265">
          <cell r="X265" t="str">
            <v>CRESTA_7_PL1X2</v>
          </cell>
        </row>
        <row r="266">
          <cell r="X266" t="str">
            <v>CRESTA_7_UNIT 1</v>
          </cell>
        </row>
        <row r="267">
          <cell r="X267" t="str">
            <v>CRESTA_7_UNIT 2</v>
          </cell>
        </row>
        <row r="268">
          <cell r="X268" t="str">
            <v>CRNEVL_6_CRNVA</v>
          </cell>
        </row>
        <row r="269">
          <cell r="X269" t="str">
            <v>CRNEVL_6_SJQN 1</v>
          </cell>
        </row>
        <row r="270">
          <cell r="X270" t="str">
            <v>CRNEVL_6_SJQN 2</v>
          </cell>
        </row>
        <row r="271">
          <cell r="X271" t="str">
            <v>CRNEVL_6_SJQN 3</v>
          </cell>
        </row>
        <row r="272">
          <cell r="X272" t="str">
            <v>CROKET_7_UNIT</v>
          </cell>
        </row>
        <row r="273">
          <cell r="X273" t="str">
            <v>CRSTWD_6_KUMYAY</v>
          </cell>
        </row>
        <row r="274">
          <cell r="X274" t="str">
            <v>CSCCOG_1_UNIT 1</v>
          </cell>
        </row>
        <row r="275">
          <cell r="X275" t="str">
            <v>CSCGNR_1_UNIT 1</v>
          </cell>
        </row>
        <row r="276">
          <cell r="X276" t="str">
            <v>CSCGNR_1_UNIT 2</v>
          </cell>
        </row>
        <row r="277">
          <cell r="X277" t="str">
            <v>CSCHYD_2_UNIT 2</v>
          </cell>
        </row>
        <row r="278">
          <cell r="X278" t="str">
            <v>CSLR4S_2_SOLAR</v>
          </cell>
        </row>
        <row r="279">
          <cell r="X279" t="str">
            <v>CSTOGA_6_LNDFIL</v>
          </cell>
        </row>
        <row r="280">
          <cell r="X280" t="str">
            <v>CSTRVL_7_MRWMD</v>
          </cell>
        </row>
        <row r="281">
          <cell r="X281" t="str">
            <v>CSTRVL_7_PL1X2</v>
          </cell>
        </row>
        <row r="282">
          <cell r="X282" t="str">
            <v>CSTRVL_7_QFUNTS</v>
          </cell>
        </row>
        <row r="283">
          <cell r="X283" t="str">
            <v>CTNWDP_1_QF</v>
          </cell>
        </row>
        <row r="284">
          <cell r="X284" t="str">
            <v>CURIS_1_QF</v>
          </cell>
        </row>
        <row r="285">
          <cell r="X285" t="str">
            <v>CWATER_7_CT31</v>
          </cell>
        </row>
        <row r="286">
          <cell r="X286" t="str">
            <v>CWATER_7_CT32</v>
          </cell>
        </row>
        <row r="287">
          <cell r="X287" t="str">
            <v>CWATER_7_CT41</v>
          </cell>
        </row>
        <row r="288">
          <cell r="X288" t="str">
            <v>CWATER_7_CT42</v>
          </cell>
        </row>
        <row r="289">
          <cell r="X289" t="str">
            <v>CWATER_7_ST30</v>
          </cell>
        </row>
        <row r="290">
          <cell r="X290" t="str">
            <v>CWATER_7_ST40</v>
          </cell>
        </row>
        <row r="291">
          <cell r="X291" t="str">
            <v>CWATER_7_UNIT 1</v>
          </cell>
        </row>
        <row r="292">
          <cell r="X292" t="str">
            <v>CWATER_7_UNIT 2</v>
          </cell>
        </row>
        <row r="293">
          <cell r="X293" t="str">
            <v>CWATER_7_UNIT 3</v>
          </cell>
        </row>
        <row r="294">
          <cell r="X294" t="str">
            <v>CWATER_7_UNIT 4</v>
          </cell>
        </row>
        <row r="295">
          <cell r="X295" t="str">
            <v>DALYCT_1_FCELL</v>
          </cell>
        </row>
        <row r="296">
          <cell r="X296" t="str">
            <v>DAVIS_1_SOLAR1</v>
          </cell>
        </row>
        <row r="297">
          <cell r="X297" t="str">
            <v>DAVIS_1_SOLAR2</v>
          </cell>
        </row>
        <row r="298">
          <cell r="X298" t="str">
            <v>DAVIS_7_MNMETH</v>
          </cell>
        </row>
        <row r="299">
          <cell r="X299" t="str">
            <v>DEADCK_1_UNIT</v>
          </cell>
        </row>
        <row r="300">
          <cell r="X300" t="str">
            <v>DEERCR_6_UNIT 1</v>
          </cell>
        </row>
        <row r="301">
          <cell r="X301" t="str">
            <v>DELAMO_2_SOLRC1</v>
          </cell>
        </row>
        <row r="302">
          <cell r="X302" t="str">
            <v>DELAMO_2_SOLRD</v>
          </cell>
        </row>
        <row r="303">
          <cell r="X303" t="str">
            <v>DELTA_2_CTG1</v>
          </cell>
        </row>
        <row r="304">
          <cell r="X304" t="str">
            <v>DELTA_2_CTG2</v>
          </cell>
        </row>
        <row r="305">
          <cell r="X305" t="str">
            <v>DELTA_2_CTG3</v>
          </cell>
        </row>
        <row r="306">
          <cell r="X306" t="str">
            <v>DELTA_2_PL1X4</v>
          </cell>
        </row>
        <row r="307">
          <cell r="X307" t="str">
            <v>DELTA_2_STG</v>
          </cell>
        </row>
        <row r="308">
          <cell r="X308" t="str">
            <v>DEVERS_1_QF</v>
          </cell>
        </row>
        <row r="309">
          <cell r="X309" t="str">
            <v>DEVERS_1_SOLAR</v>
          </cell>
        </row>
        <row r="310">
          <cell r="X310" t="str">
            <v>DEVERS_1_SOLAR1</v>
          </cell>
        </row>
        <row r="311">
          <cell r="X311" t="str">
            <v>DEVERS_1_SOLAR2</v>
          </cell>
        </row>
        <row r="312">
          <cell r="X312" t="str">
            <v>DEXZEL_1_UNIT</v>
          </cell>
        </row>
        <row r="313">
          <cell r="X313" t="str">
            <v>DIABLO_7_UNIT 1</v>
          </cell>
        </row>
        <row r="314">
          <cell r="X314" t="str">
            <v>DIABLO_7_UNIT 2</v>
          </cell>
        </row>
        <row r="315">
          <cell r="X315" t="str">
            <v>DINUBA_6_UNIT</v>
          </cell>
        </row>
        <row r="316">
          <cell r="X316" t="str">
            <v>DISCOV_1_CHEVRN</v>
          </cell>
        </row>
        <row r="317">
          <cell r="X317" t="str">
            <v>DIVSON_6_NSQF</v>
          </cell>
        </row>
        <row r="318">
          <cell r="X318" t="str">
            <v>DMDVLY_1_GEN 1</v>
          </cell>
        </row>
        <row r="319">
          <cell r="X319" t="str">
            <v>DMDVLY_1_GEN 10</v>
          </cell>
        </row>
        <row r="320">
          <cell r="X320" t="str">
            <v>DMDVLY_1_GEN 11</v>
          </cell>
        </row>
        <row r="321">
          <cell r="X321" t="str">
            <v>DMDVLY_1_GEN 12</v>
          </cell>
        </row>
        <row r="322">
          <cell r="X322" t="str">
            <v>DMDVLY_1_GEN 2</v>
          </cell>
        </row>
        <row r="323">
          <cell r="X323" t="str">
            <v>DMDVLY_1_GEN 3</v>
          </cell>
        </row>
        <row r="324">
          <cell r="X324" t="str">
            <v>DMDVLY_1_GEN 4</v>
          </cell>
        </row>
        <row r="325">
          <cell r="X325" t="str">
            <v>DMDVLY_1_GEN 5</v>
          </cell>
        </row>
        <row r="326">
          <cell r="X326" t="str">
            <v>DMDVLY_1_GEN 6</v>
          </cell>
        </row>
        <row r="327">
          <cell r="X327" t="str">
            <v>DMDVLY_1_GEN 7</v>
          </cell>
        </row>
        <row r="328">
          <cell r="X328" t="str">
            <v>DMDVLY_1_GEN 8</v>
          </cell>
        </row>
        <row r="329">
          <cell r="X329" t="str">
            <v>DMDVLY_1_GEN 9</v>
          </cell>
        </row>
        <row r="330">
          <cell r="X330" t="str">
            <v>DMDVLY_1_UNITS</v>
          </cell>
        </row>
        <row r="331">
          <cell r="X331" t="str">
            <v>DONNLS_7_UNIT</v>
          </cell>
        </row>
        <row r="332">
          <cell r="X332" t="str">
            <v>DOUBLC_1_UNITS</v>
          </cell>
        </row>
        <row r="333">
          <cell r="X333" t="str">
            <v>DREWS_6_GEN 1</v>
          </cell>
        </row>
        <row r="334">
          <cell r="X334" t="str">
            <v>DREWS_6_GEN 2</v>
          </cell>
        </row>
        <row r="335">
          <cell r="X335" t="str">
            <v>DREWS_6_GEN 3</v>
          </cell>
        </row>
        <row r="336">
          <cell r="X336" t="str">
            <v>DREWS_6_GEN 4</v>
          </cell>
        </row>
        <row r="337">
          <cell r="X337" t="str">
            <v>DREWS_6_PL1X4</v>
          </cell>
        </row>
        <row r="338">
          <cell r="X338" t="str">
            <v>DRUM_7_PL1X2</v>
          </cell>
        </row>
        <row r="339">
          <cell r="X339" t="str">
            <v>DRUM_7_PL3X4</v>
          </cell>
        </row>
        <row r="340">
          <cell r="X340" t="str">
            <v>DRUM_7_UNIT 1</v>
          </cell>
        </row>
        <row r="341">
          <cell r="X341" t="str">
            <v>DRUM_7_UNIT 2</v>
          </cell>
        </row>
        <row r="342">
          <cell r="X342" t="str">
            <v>DRUM_7_UNIT 3</v>
          </cell>
        </row>
        <row r="343">
          <cell r="X343" t="str">
            <v>DRUM_7_UNIT 4</v>
          </cell>
        </row>
        <row r="344">
          <cell r="X344" t="str">
            <v>DRUM_7_UNIT 5</v>
          </cell>
        </row>
        <row r="345">
          <cell r="X345" t="str">
            <v>DSABLA_7_UNIT</v>
          </cell>
        </row>
        <row r="346">
          <cell r="X346" t="str">
            <v>DSRTSN_2_SOLAR1</v>
          </cell>
        </row>
        <row r="347">
          <cell r="X347" t="str">
            <v>DSRTSN_2_SOLAR2</v>
          </cell>
        </row>
        <row r="348">
          <cell r="X348" t="str">
            <v>DUANE_1_PL1X3</v>
          </cell>
        </row>
        <row r="349">
          <cell r="X349" t="str">
            <v>DUANE_7_CTG1</v>
          </cell>
        </row>
        <row r="350">
          <cell r="X350" t="str">
            <v>DUANE_7_CTG2</v>
          </cell>
        </row>
        <row r="351">
          <cell r="X351" t="str">
            <v>DUANE_7_STG3</v>
          </cell>
        </row>
        <row r="352">
          <cell r="X352" t="str">
            <v>DUTCH1_7_UNIT 1</v>
          </cell>
        </row>
        <row r="353">
          <cell r="X353" t="str">
            <v>DUTCH2_7_UNIT 1</v>
          </cell>
        </row>
        <row r="354">
          <cell r="X354" t="str">
            <v>DVLCYN_1_UNIT 1</v>
          </cell>
        </row>
        <row r="355">
          <cell r="X355" t="str">
            <v>DVLCYN_1_UNIT 2</v>
          </cell>
        </row>
        <row r="356">
          <cell r="X356" t="str">
            <v>DVLCYN_1_UNIT 3</v>
          </cell>
        </row>
        <row r="357">
          <cell r="X357" t="str">
            <v>DVLCYN_1_UNIT 4</v>
          </cell>
        </row>
        <row r="358">
          <cell r="X358" t="str">
            <v>DVLCYN_1_UNITS</v>
          </cell>
        </row>
        <row r="359">
          <cell r="X359" t="str">
            <v>EAGLRK_2_QF</v>
          </cell>
        </row>
        <row r="360">
          <cell r="X360" t="str">
            <v>EASTWD_7_UNIT</v>
          </cell>
        </row>
        <row r="361">
          <cell r="X361" t="str">
            <v>ECC_7_NARDAC</v>
          </cell>
        </row>
        <row r="362">
          <cell r="X362" t="str">
            <v>EGATE_7_NOCITY</v>
          </cell>
        </row>
        <row r="363">
          <cell r="X363" t="str">
            <v>ELCAJN_6_LM6K</v>
          </cell>
        </row>
        <row r="364">
          <cell r="X364" t="str">
            <v>ELCAJN_6_UNITA1</v>
          </cell>
        </row>
        <row r="365">
          <cell r="X365" t="str">
            <v>ELCAJN_7_GT1</v>
          </cell>
        </row>
        <row r="366">
          <cell r="X366" t="str">
            <v>ELDORO_7_UNIT 1</v>
          </cell>
        </row>
        <row r="367">
          <cell r="X367" t="str">
            <v>ELDORO_7_UNIT 2</v>
          </cell>
        </row>
        <row r="368">
          <cell r="X368" t="str">
            <v>ELECTR_7_PL1X3</v>
          </cell>
        </row>
        <row r="369">
          <cell r="X369" t="str">
            <v>ELECTR_7_UNIT 1</v>
          </cell>
        </row>
        <row r="370">
          <cell r="X370" t="str">
            <v>ELECTR_7_UNIT 2</v>
          </cell>
        </row>
        <row r="371">
          <cell r="X371" t="str">
            <v>ELECTR_7_UNIT 3</v>
          </cell>
        </row>
        <row r="372">
          <cell r="X372" t="str">
            <v>ELKCRK_6_STONYG</v>
          </cell>
        </row>
        <row r="373">
          <cell r="X373" t="str">
            <v>ELKHIL_2_CTG1</v>
          </cell>
        </row>
        <row r="374">
          <cell r="X374" t="str">
            <v>ELKHIL_2_CTG2</v>
          </cell>
        </row>
        <row r="375">
          <cell r="X375" t="str">
            <v>ELKHIL_2_PL1X3</v>
          </cell>
        </row>
        <row r="376">
          <cell r="X376" t="str">
            <v>ELKHIL_2_STG</v>
          </cell>
        </row>
        <row r="377">
          <cell r="X377" t="str">
            <v>ELLIS_2_QF</v>
          </cell>
        </row>
        <row r="378">
          <cell r="X378" t="str">
            <v>ELNIDP_6_BIOMAS</v>
          </cell>
        </row>
        <row r="379">
          <cell r="X379" t="str">
            <v>ELSEGN_2_UN1011</v>
          </cell>
        </row>
        <row r="380">
          <cell r="X380" t="str">
            <v>ELSEGN_2_UN2021</v>
          </cell>
        </row>
        <row r="381">
          <cell r="X381" t="str">
            <v>ELSEGN_2_UNIT10</v>
          </cell>
        </row>
        <row r="382">
          <cell r="X382" t="str">
            <v>ELSEGN_2_UNIT11</v>
          </cell>
        </row>
        <row r="383">
          <cell r="X383" t="str">
            <v>ELSEGN_7_UNIT 3</v>
          </cell>
        </row>
        <row r="384">
          <cell r="X384" t="str">
            <v>ELSEGN_7_UNIT 4</v>
          </cell>
        </row>
        <row r="385">
          <cell r="X385" t="str">
            <v>ENCINA_7_EA1</v>
          </cell>
        </row>
        <row r="386">
          <cell r="X386" t="str">
            <v>ENCINA_7_EA2</v>
          </cell>
        </row>
        <row r="387">
          <cell r="X387" t="str">
            <v>ENCINA_7_EA3</v>
          </cell>
        </row>
        <row r="388">
          <cell r="X388" t="str">
            <v>ENCINA_7_EA4</v>
          </cell>
        </row>
        <row r="389">
          <cell r="X389" t="str">
            <v>ENCINA_7_EA5</v>
          </cell>
        </row>
        <row r="390">
          <cell r="X390" t="str">
            <v>ENCINA_7_GT1</v>
          </cell>
        </row>
        <row r="391">
          <cell r="X391" t="str">
            <v>ESCNDO_6_PL1X2</v>
          </cell>
        </row>
        <row r="392">
          <cell r="X392" t="str">
            <v>ESCNDO_6_UNITB1</v>
          </cell>
        </row>
        <row r="393">
          <cell r="X393" t="str">
            <v>ESCO_6_GLMQF</v>
          </cell>
        </row>
        <row r="394">
          <cell r="X394" t="str">
            <v>ESQUON_6_LNDFIL</v>
          </cell>
        </row>
        <row r="395">
          <cell r="X395" t="str">
            <v>ETIWND_2_CHMPNE</v>
          </cell>
        </row>
        <row r="396">
          <cell r="X396" t="str">
            <v>ETIWND_2_FONTNA</v>
          </cell>
        </row>
        <row r="397">
          <cell r="X397" t="str">
            <v>ETIWND_2_QF</v>
          </cell>
        </row>
        <row r="398">
          <cell r="X398" t="str">
            <v>ETIWND_2_RTS010</v>
          </cell>
        </row>
        <row r="399">
          <cell r="X399" t="str">
            <v>ETIWND_2_RTS015</v>
          </cell>
        </row>
        <row r="400">
          <cell r="X400" t="str">
            <v>ETIWND_2_RTS018</v>
          </cell>
        </row>
        <row r="401">
          <cell r="X401" t="str">
            <v>ETIWND_2_RTS023</v>
          </cell>
        </row>
        <row r="402">
          <cell r="X402" t="str">
            <v>ETIWND_2_SOLAR</v>
          </cell>
        </row>
        <row r="403">
          <cell r="X403" t="str">
            <v>ETIWND_6_GRPLND</v>
          </cell>
        </row>
        <row r="404">
          <cell r="X404" t="str">
            <v>ETIWND_6_MWDETI</v>
          </cell>
        </row>
        <row r="405">
          <cell r="X405" t="str">
            <v>ETIWND_7_MIDVLY</v>
          </cell>
        </row>
        <row r="406">
          <cell r="X406" t="str">
            <v>ETIWND_7_UNIT 3</v>
          </cell>
        </row>
        <row r="407">
          <cell r="X407" t="str">
            <v>ETIWND_7_UNIT 4</v>
          </cell>
        </row>
        <row r="408">
          <cell r="X408" t="str">
            <v>EXCHEC_7_UNIT 1</v>
          </cell>
        </row>
        <row r="409">
          <cell r="X409" t="str">
            <v>FAIRHV_6_UNIT</v>
          </cell>
        </row>
        <row r="410">
          <cell r="X410" t="str">
            <v>FAMOSO_7_KMBRLA</v>
          </cell>
        </row>
        <row r="411">
          <cell r="X411" t="str">
            <v>FAYETT_1_UNIT</v>
          </cell>
        </row>
        <row r="412">
          <cell r="X412" t="str">
            <v>FELLOW_1_SHELLW</v>
          </cell>
        </row>
        <row r="413">
          <cell r="X413" t="str">
            <v>FELLOW_1_TENNCO</v>
          </cell>
        </row>
        <row r="414">
          <cell r="X414" t="str">
            <v>FELLOW_7_MIDSUN</v>
          </cell>
        </row>
        <row r="415">
          <cell r="X415" t="str">
            <v>FELLOW_7_QFUNTS</v>
          </cell>
        </row>
        <row r="416">
          <cell r="X416" t="str">
            <v>FLOWD1_6_ALTPP1</v>
          </cell>
        </row>
        <row r="417">
          <cell r="X417" t="str">
            <v>FLOWD2_2_FPLWND</v>
          </cell>
        </row>
        <row r="418">
          <cell r="X418" t="str">
            <v>FLOWD2_2_UNIT 1</v>
          </cell>
        </row>
        <row r="419">
          <cell r="X419" t="str">
            <v>FMEADO_6_HELLHL</v>
          </cell>
        </row>
        <row r="420">
          <cell r="X420" t="str">
            <v>FMEADO_7_UNIT</v>
          </cell>
        </row>
        <row r="421">
          <cell r="X421" t="str">
            <v>FORBST_7_UNIT 1</v>
          </cell>
        </row>
        <row r="422">
          <cell r="X422" t="str">
            <v>FORKBU_6_UNIT</v>
          </cell>
        </row>
        <row r="423">
          <cell r="X423" t="str">
            <v>FRIANT_6_UNITS</v>
          </cell>
        </row>
        <row r="424">
          <cell r="X424" t="str">
            <v>FRITO_1_LAY</v>
          </cell>
        </row>
        <row r="425">
          <cell r="X425" t="str">
            <v>FROGTN_7_UTICA</v>
          </cell>
        </row>
        <row r="426">
          <cell r="X426" t="str">
            <v>FTSWRD_6_TRFORK</v>
          </cell>
        </row>
        <row r="427">
          <cell r="X427" t="str">
            <v>FTSWRD_7_QFUNTS</v>
          </cell>
        </row>
        <row r="428">
          <cell r="X428" t="str">
            <v>FULTON_1_QF</v>
          </cell>
        </row>
        <row r="429">
          <cell r="X429" t="str">
            <v>GALE_1_SEGS1</v>
          </cell>
        </row>
        <row r="430">
          <cell r="X430" t="str">
            <v>GARNET_1_SOLAR</v>
          </cell>
        </row>
        <row r="431">
          <cell r="X431" t="str">
            <v>GARNET_1_UNIT 1</v>
          </cell>
        </row>
        <row r="432">
          <cell r="X432" t="str">
            <v>GARNET_1_UNIT 2</v>
          </cell>
        </row>
        <row r="433">
          <cell r="X433" t="str">
            <v>GARNET_1_UNIT 3</v>
          </cell>
        </row>
        <row r="434">
          <cell r="X434" t="str">
            <v>GARNET_1_UNITS</v>
          </cell>
        </row>
        <row r="435">
          <cell r="X435" t="str">
            <v>GARNET_1_WIND</v>
          </cell>
        </row>
        <row r="436">
          <cell r="X436" t="str">
            <v>GARNET_1_WT3WND</v>
          </cell>
        </row>
        <row r="437">
          <cell r="X437" t="str">
            <v>GATES_2_SOLAR</v>
          </cell>
        </row>
        <row r="438">
          <cell r="X438" t="str">
            <v>GATES_2_WSOLAR</v>
          </cell>
        </row>
        <row r="439">
          <cell r="X439" t="str">
            <v>GATES_6_PL1X2</v>
          </cell>
        </row>
        <row r="440">
          <cell r="X440" t="str">
            <v>GATES_7_CTG1</v>
          </cell>
        </row>
        <row r="441">
          <cell r="X441" t="str">
            <v>GATES_7_ICE2</v>
          </cell>
        </row>
        <row r="442">
          <cell r="X442" t="str">
            <v>GATWAY_2_PL1X3</v>
          </cell>
        </row>
        <row r="443">
          <cell r="X443" t="str">
            <v>GENESI_2_STG</v>
          </cell>
        </row>
        <row r="444">
          <cell r="X444" t="str">
            <v>GENESI_2_STG1</v>
          </cell>
        </row>
        <row r="445">
          <cell r="X445" t="str">
            <v>GENESI_2_STG2</v>
          </cell>
        </row>
        <row r="446">
          <cell r="X446" t="str">
            <v>GENSEE_6_QUALCM</v>
          </cell>
        </row>
        <row r="447">
          <cell r="X447" t="str">
            <v>GEYS11_7_UNIT11</v>
          </cell>
        </row>
        <row r="448">
          <cell r="X448" t="str">
            <v>GEYS12_7_UNIT12</v>
          </cell>
        </row>
        <row r="449">
          <cell r="X449" t="str">
            <v>GEYS13_7_UNIT13</v>
          </cell>
        </row>
        <row r="450">
          <cell r="X450" t="str">
            <v>GEYS14_7_UNIT14</v>
          </cell>
        </row>
        <row r="451">
          <cell r="X451" t="str">
            <v>GEYS16_7_UNIT16</v>
          </cell>
        </row>
        <row r="452">
          <cell r="X452" t="str">
            <v>GEYS17_2_BOTRCK</v>
          </cell>
        </row>
        <row r="453">
          <cell r="X453" t="str">
            <v>GEYS17_7_UNIT17</v>
          </cell>
        </row>
        <row r="454">
          <cell r="X454" t="str">
            <v>GEYS18_7_UNIT18</v>
          </cell>
        </row>
        <row r="455">
          <cell r="X455" t="str">
            <v>GEYS20_7_UNIT20</v>
          </cell>
        </row>
        <row r="456">
          <cell r="X456" t="str">
            <v>GIFFEN_6_SOLAR</v>
          </cell>
        </row>
        <row r="457">
          <cell r="X457" t="str">
            <v>GILROY_1_CT1</v>
          </cell>
        </row>
        <row r="458">
          <cell r="X458" t="str">
            <v>GILROY_1_ST2</v>
          </cell>
        </row>
        <row r="459">
          <cell r="X459" t="str">
            <v>GILROY_1_UNIT</v>
          </cell>
        </row>
        <row r="460">
          <cell r="X460" t="str">
            <v>GILRPP_1_PL1X2</v>
          </cell>
        </row>
        <row r="461">
          <cell r="X461" t="str">
            <v>GILRPP_1_PL3X4</v>
          </cell>
        </row>
        <row r="462">
          <cell r="X462" t="str">
            <v>GILRPP_1_UNIT 1</v>
          </cell>
        </row>
        <row r="463">
          <cell r="X463" t="str">
            <v>GILRPP_1_UNIT 2</v>
          </cell>
        </row>
        <row r="464">
          <cell r="X464" t="str">
            <v>GLDTWN_6_COLUM3</v>
          </cell>
        </row>
        <row r="465">
          <cell r="X465" t="str">
            <v>GLDTWN_6_SOLAR</v>
          </cell>
        </row>
        <row r="466">
          <cell r="X466" t="str">
            <v>GLNARM_7_UNIT 1</v>
          </cell>
        </row>
        <row r="467">
          <cell r="X467" t="str">
            <v>GLNARM_7_UNIT 2</v>
          </cell>
        </row>
        <row r="468">
          <cell r="X468" t="str">
            <v>GLNARM_7_UNIT 3</v>
          </cell>
        </row>
        <row r="469">
          <cell r="X469" t="str">
            <v>GLNARM_7_UNIT 4</v>
          </cell>
        </row>
        <row r="470">
          <cell r="X470" t="str">
            <v>GLOW_6_SOLAR</v>
          </cell>
        </row>
        <row r="471">
          <cell r="X471" t="str">
            <v>GOLDHL_1_QF</v>
          </cell>
        </row>
        <row r="472">
          <cell r="X472" t="str">
            <v>GOLETA_2_QF</v>
          </cell>
        </row>
        <row r="473">
          <cell r="X473" t="str">
            <v>GOLETA_6_ELLWOD</v>
          </cell>
        </row>
        <row r="474">
          <cell r="X474" t="str">
            <v>GOLETA_6_EXGEN</v>
          </cell>
        </row>
        <row r="475">
          <cell r="X475" t="str">
            <v>GOLETA_6_GAVOTA</v>
          </cell>
        </row>
        <row r="476">
          <cell r="X476" t="str">
            <v>GOLETA_6_TAJIGS</v>
          </cell>
        </row>
        <row r="477">
          <cell r="X477" t="str">
            <v>GONZLS_6_UNIT</v>
          </cell>
        </row>
        <row r="478">
          <cell r="X478" t="str">
            <v>GRIDLY_6_SOLAR</v>
          </cell>
        </row>
        <row r="479">
          <cell r="X479" t="str">
            <v>GRIZLY_1_UNIT 1</v>
          </cell>
        </row>
        <row r="480">
          <cell r="X480" t="str">
            <v>GRNLF1_1_UNITS</v>
          </cell>
        </row>
        <row r="481">
          <cell r="X481" t="str">
            <v>GRNLF2_1_UNIT</v>
          </cell>
        </row>
        <row r="482">
          <cell r="X482" t="str">
            <v>GRNVLY_7_SCLAND</v>
          </cell>
        </row>
        <row r="483">
          <cell r="X483" t="str">
            <v>GRSCRK_6_BGCKWW</v>
          </cell>
        </row>
        <row r="484">
          <cell r="X484" t="str">
            <v>GRZZLY_1_BERKLY</v>
          </cell>
        </row>
        <row r="485">
          <cell r="X485" t="str">
            <v>GUERNS_6_SOLAR</v>
          </cell>
        </row>
        <row r="486">
          <cell r="X486" t="str">
            <v>GWFPW1_6_UNIT</v>
          </cell>
        </row>
        <row r="487">
          <cell r="X487" t="str">
            <v>GWFPW2_1_UNIT 1</v>
          </cell>
        </row>
        <row r="488">
          <cell r="X488" t="str">
            <v>GWFPW3_1_UNIT 1</v>
          </cell>
        </row>
        <row r="489">
          <cell r="X489" t="str">
            <v>GWFPW4_6_UNIT 1</v>
          </cell>
        </row>
        <row r="490">
          <cell r="X490" t="str">
            <v>GWFPW5_6_UNIT 1</v>
          </cell>
        </row>
        <row r="491">
          <cell r="X491" t="str">
            <v>GWFPWR_1_CT 1</v>
          </cell>
        </row>
        <row r="492">
          <cell r="X492" t="str">
            <v>GWFPWR_1_CT 2</v>
          </cell>
        </row>
        <row r="493">
          <cell r="X493" t="str">
            <v>GWFPWR_1_UNITS</v>
          </cell>
        </row>
        <row r="494">
          <cell r="X494" t="str">
            <v>GWFPWR_6_UNIT</v>
          </cell>
        </row>
        <row r="495">
          <cell r="X495" t="str">
            <v>GYS5X6_7_UNIT 5</v>
          </cell>
        </row>
        <row r="496">
          <cell r="X496" t="str">
            <v>GYS5X6_7_UNIT 6</v>
          </cell>
        </row>
        <row r="497">
          <cell r="X497" t="str">
            <v>GYS5X6_7_UNITS</v>
          </cell>
        </row>
        <row r="498">
          <cell r="X498" t="str">
            <v>GYS7X8_7_UNIT 7</v>
          </cell>
        </row>
        <row r="499">
          <cell r="X499" t="str">
            <v>GYS7X8_7_UNIT 8</v>
          </cell>
        </row>
        <row r="500">
          <cell r="X500" t="str">
            <v>GYS7X8_7_UNITS</v>
          </cell>
        </row>
        <row r="501">
          <cell r="X501" t="str">
            <v>GYSRVL_7_WSPRNG</v>
          </cell>
        </row>
        <row r="502">
          <cell r="X502" t="str">
            <v>HAASPH_7_PL1X2</v>
          </cell>
        </row>
        <row r="503">
          <cell r="X503" t="str">
            <v>HAASPH_7_UNIT 1</v>
          </cell>
        </row>
        <row r="504">
          <cell r="X504" t="str">
            <v>HAASPH_7_UNIT 2</v>
          </cell>
        </row>
        <row r="505">
          <cell r="X505" t="str">
            <v>HALSEY_6_UNIT</v>
          </cell>
        </row>
        <row r="506">
          <cell r="X506" t="str">
            <v>HARBGN_7_UNIT 1</v>
          </cell>
        </row>
        <row r="507">
          <cell r="X507" t="str">
            <v>HARBGN_7_UNIT 2</v>
          </cell>
        </row>
        <row r="508">
          <cell r="X508" t="str">
            <v>HARBGN_7_UNIT 3</v>
          </cell>
        </row>
        <row r="509">
          <cell r="X509" t="str">
            <v>HARBGN_7_UNITS</v>
          </cell>
        </row>
        <row r="510">
          <cell r="X510" t="str">
            <v>HATCR1_7_UNIT</v>
          </cell>
        </row>
        <row r="511">
          <cell r="X511" t="str">
            <v>HATCR2_7_UNIT</v>
          </cell>
        </row>
        <row r="512">
          <cell r="X512" t="str">
            <v>HATLOS_6_LSCRK</v>
          </cell>
        </row>
        <row r="513">
          <cell r="X513" t="str">
            <v>HATLOS_6_QFUNTS</v>
          </cell>
        </row>
        <row r="514">
          <cell r="X514" t="str">
            <v>HATRDG_2_WIND</v>
          </cell>
        </row>
        <row r="515">
          <cell r="X515" t="str">
            <v>HAYPRS_6_QFUNTS</v>
          </cell>
        </row>
        <row r="516">
          <cell r="X516" t="str">
            <v>HELMPG_7_UNIT 1</v>
          </cell>
        </row>
        <row r="517">
          <cell r="X517" t="str">
            <v>HELMPG_7_UNIT 2</v>
          </cell>
        </row>
        <row r="518">
          <cell r="X518" t="str">
            <v>HELMPG_7_UNIT 3</v>
          </cell>
        </row>
        <row r="519">
          <cell r="X519" t="str">
            <v>HENRTA_6_UNITA1</v>
          </cell>
        </row>
        <row r="520">
          <cell r="X520" t="str">
            <v>HENRTA_6_UNITA2</v>
          </cell>
        </row>
        <row r="521">
          <cell r="X521" t="str">
            <v>HICKS_7_GUADLP</v>
          </cell>
        </row>
        <row r="522">
          <cell r="X522" t="str">
            <v>HIDSRT_2_UNITS</v>
          </cell>
        </row>
        <row r="523">
          <cell r="X523" t="str">
            <v>HIGGNS_1_COMBIE</v>
          </cell>
        </row>
        <row r="524">
          <cell r="X524" t="str">
            <v>HILAND_7_YOLOWD</v>
          </cell>
        </row>
        <row r="525">
          <cell r="X525" t="str">
            <v>HINSON_6_CARBGN</v>
          </cell>
        </row>
        <row r="526">
          <cell r="X526" t="str">
            <v>HINSON_6_LBECH1</v>
          </cell>
        </row>
        <row r="527">
          <cell r="X527" t="str">
            <v>HINSON_6_LBECH2</v>
          </cell>
        </row>
        <row r="528">
          <cell r="X528" t="str">
            <v>HINSON_6_LBECH3</v>
          </cell>
        </row>
        <row r="529">
          <cell r="X529" t="str">
            <v>HINSON_6_LBECH4</v>
          </cell>
        </row>
        <row r="530">
          <cell r="X530" t="str">
            <v>HINSON_6_SERRGN</v>
          </cell>
        </row>
        <row r="531">
          <cell r="X531" t="str">
            <v>HIWAY_7_ACANYN</v>
          </cell>
        </row>
        <row r="532">
          <cell r="X532" t="str">
            <v>HMLTBR_6_UNIT 1</v>
          </cell>
        </row>
        <row r="533">
          <cell r="X533" t="str">
            <v>HMLTBR_6_UNIT 2</v>
          </cell>
        </row>
        <row r="534">
          <cell r="X534" t="str">
            <v>HMLTBR_6_UNITS</v>
          </cell>
        </row>
        <row r="535">
          <cell r="X535" t="str">
            <v>HNTGBH_7_UNIT 1</v>
          </cell>
        </row>
        <row r="536">
          <cell r="X536" t="str">
            <v>HNTGBH_7_UNIT 2</v>
          </cell>
        </row>
        <row r="537">
          <cell r="X537" t="str">
            <v>HNTGBH_7_UNIT 3</v>
          </cell>
        </row>
        <row r="538">
          <cell r="X538" t="str">
            <v>HNTGBH_7_UNIT 4</v>
          </cell>
        </row>
        <row r="539">
          <cell r="X539" t="str">
            <v>HOLGAT_1_BORAX</v>
          </cell>
        </row>
        <row r="540">
          <cell r="X540" t="str">
            <v>HOLGAT_1_MOGEN</v>
          </cell>
        </row>
        <row r="541">
          <cell r="X541" t="str">
            <v>HOLSTR_1_SOLAR</v>
          </cell>
        </row>
        <row r="542">
          <cell r="X542" t="str">
            <v>HONEYL_6_UNIT</v>
          </cell>
        </row>
        <row r="543">
          <cell r="X543" t="str">
            <v>HUMBPP_1_UNITS3</v>
          </cell>
        </row>
        <row r="544">
          <cell r="X544" t="str">
            <v>HUMBPP_6_UNITS1</v>
          </cell>
        </row>
        <row r="545">
          <cell r="X545" t="str">
            <v>HUMBPP_6_UNITS2</v>
          </cell>
        </row>
        <row r="546">
          <cell r="X546" t="str">
            <v>HUMBSB_1_QF</v>
          </cell>
        </row>
        <row r="547">
          <cell r="X547" t="str">
            <v>HURON_6_SOLAR</v>
          </cell>
        </row>
        <row r="548">
          <cell r="X548" t="str">
            <v>HYATT_2_UNIT 1</v>
          </cell>
        </row>
        <row r="549">
          <cell r="X549" t="str">
            <v>HYATT_2_UNIT 2</v>
          </cell>
        </row>
        <row r="550">
          <cell r="X550" t="str">
            <v>HYATT_2_UNIT 3</v>
          </cell>
        </row>
        <row r="551">
          <cell r="X551" t="str">
            <v>HYATT_2_UNIT 4</v>
          </cell>
        </row>
        <row r="552">
          <cell r="X552" t="str">
            <v>HYATT_2_UNIT 5</v>
          </cell>
        </row>
        <row r="553">
          <cell r="X553" t="str">
            <v>HYATT_2_UNIT 6</v>
          </cell>
        </row>
        <row r="554">
          <cell r="X554" t="str">
            <v>HYTTHM_2_UNITS</v>
          </cell>
        </row>
        <row r="555">
          <cell r="X555" t="str">
            <v>IBMCTL_1_UNIT 1</v>
          </cell>
        </row>
        <row r="556">
          <cell r="X556" t="str">
            <v>IGNACO_1_QF</v>
          </cell>
        </row>
        <row r="557">
          <cell r="X557" t="str">
            <v>INDIGO_1_UNIT 1</v>
          </cell>
        </row>
        <row r="558">
          <cell r="X558" t="str">
            <v>INDIGO_1_UNIT 2</v>
          </cell>
        </row>
        <row r="559">
          <cell r="X559" t="str">
            <v>INDIGO_1_UNIT 3</v>
          </cell>
        </row>
        <row r="560">
          <cell r="X560" t="str">
            <v>INDVLY_1_UNITS</v>
          </cell>
        </row>
        <row r="561">
          <cell r="X561" t="str">
            <v>INLDEM_5_UNIT 1</v>
          </cell>
        </row>
        <row r="562">
          <cell r="X562" t="str">
            <v>INLDEM_5_UNIT 2</v>
          </cell>
        </row>
        <row r="563">
          <cell r="X563" t="str">
            <v>INSKIP_2_UNIT</v>
          </cell>
        </row>
        <row r="564">
          <cell r="X564" t="str">
            <v>INTKEP_2_HOLM 1</v>
          </cell>
        </row>
        <row r="565">
          <cell r="X565" t="str">
            <v>INTKEP_2_HOLM 2</v>
          </cell>
        </row>
        <row r="566">
          <cell r="X566" t="str">
            <v>INTKEP_2_KIRKW1</v>
          </cell>
        </row>
        <row r="567">
          <cell r="X567" t="str">
            <v>INTKEP_2_KIRKW2</v>
          </cell>
        </row>
        <row r="568">
          <cell r="X568" t="str">
            <v>INTKEP_2_KIRKW3</v>
          </cell>
        </row>
        <row r="569">
          <cell r="X569" t="str">
            <v>INTTRB_6_UNIT</v>
          </cell>
        </row>
        <row r="570">
          <cell r="X570" t="str">
            <v>IVANPA_1_UNIT1</v>
          </cell>
        </row>
        <row r="571">
          <cell r="X571" t="str">
            <v>IVANPA_1_UNIT2</v>
          </cell>
        </row>
        <row r="572">
          <cell r="X572" t="str">
            <v>IVANPA_1_UNIT3</v>
          </cell>
        </row>
        <row r="573">
          <cell r="X573" t="str">
            <v>IVSLRP_2_SOLAR1</v>
          </cell>
        </row>
        <row r="574">
          <cell r="X574" t="str">
            <v>JAKVAL_2_IONE</v>
          </cell>
        </row>
        <row r="575">
          <cell r="X575" t="str">
            <v>JAKVAL_6_UNITG1</v>
          </cell>
        </row>
        <row r="576">
          <cell r="X576" t="str">
            <v>JAWBNE_2_NSRWND</v>
          </cell>
        </row>
        <row r="577">
          <cell r="X577" t="str">
            <v>JAWBNE_2_SRWND</v>
          </cell>
        </row>
        <row r="578">
          <cell r="X578" t="str">
            <v>JAYNE_6_WLSLR</v>
          </cell>
        </row>
        <row r="579">
          <cell r="X579" t="str">
            <v>JESSUP_1_HUDSON</v>
          </cell>
        </row>
        <row r="580">
          <cell r="X580" t="str">
            <v>JOHANN_6_QFA1</v>
          </cell>
        </row>
        <row r="581">
          <cell r="X581" t="str">
            <v>JRWOOD_1_UNIT 1</v>
          </cell>
        </row>
        <row r="582">
          <cell r="X582" t="str">
            <v>JVENTR_2_QFUNTS</v>
          </cell>
        </row>
        <row r="583">
          <cell r="X583" t="str">
            <v>KALINA_2_UNIT 1</v>
          </cell>
        </row>
        <row r="584">
          <cell r="X584" t="str">
            <v>KANAKA_1_UNIT</v>
          </cell>
        </row>
        <row r="585">
          <cell r="X585" t="str">
            <v>KANSAS_6_SOLAR</v>
          </cell>
        </row>
        <row r="586">
          <cell r="X586" t="str">
            <v>KEARNY_7_KY1</v>
          </cell>
        </row>
        <row r="587">
          <cell r="X587" t="str">
            <v>KEARNY_7_KY2</v>
          </cell>
        </row>
        <row r="588">
          <cell r="X588" t="str">
            <v>KEARNY_7_KY2A</v>
          </cell>
        </row>
        <row r="589">
          <cell r="X589" t="str">
            <v>KEARNY_7_KY2B</v>
          </cell>
        </row>
        <row r="590">
          <cell r="X590" t="str">
            <v>KEARNY_7_KY2C</v>
          </cell>
        </row>
        <row r="591">
          <cell r="X591" t="str">
            <v>KEARNY_7_KY2D</v>
          </cell>
        </row>
        <row r="592">
          <cell r="X592" t="str">
            <v>KEARNY_7_KY3</v>
          </cell>
        </row>
        <row r="593">
          <cell r="X593" t="str">
            <v>KEARNY_7_KY3A</v>
          </cell>
        </row>
        <row r="594">
          <cell r="X594" t="str">
            <v>KEARNY_7_KY3B</v>
          </cell>
        </row>
        <row r="595">
          <cell r="X595" t="str">
            <v>KEARNY_7_KY3C</v>
          </cell>
        </row>
        <row r="596">
          <cell r="X596" t="str">
            <v>KEARNY_7_KY3D</v>
          </cell>
        </row>
        <row r="597">
          <cell r="X597" t="str">
            <v>KEKAWK_6_UNIT</v>
          </cell>
        </row>
        <row r="598">
          <cell r="X598" t="str">
            <v>KELSO_2_UNITS</v>
          </cell>
        </row>
        <row r="599">
          <cell r="X599" t="str">
            <v>KELYRG_6_UNIT</v>
          </cell>
        </row>
        <row r="600">
          <cell r="X600" t="str">
            <v>KERKH1_7_UNIT 1</v>
          </cell>
        </row>
        <row r="601">
          <cell r="X601" t="str">
            <v>KERKH1_7_UNIT 2</v>
          </cell>
        </row>
        <row r="602">
          <cell r="X602" t="str">
            <v>KERKH1_7_UNIT 3</v>
          </cell>
        </row>
        <row r="603">
          <cell r="X603" t="str">
            <v>KERKH2_7_UNIT 1</v>
          </cell>
        </row>
        <row r="604">
          <cell r="X604" t="str">
            <v>KERNFT_1_UNITS</v>
          </cell>
        </row>
        <row r="605">
          <cell r="X605" t="str">
            <v>KERNRG_1_UNITS</v>
          </cell>
        </row>
        <row r="606">
          <cell r="X606" t="str">
            <v>KERRGN_1_UNIT 1</v>
          </cell>
        </row>
        <row r="607">
          <cell r="X607" t="str">
            <v>KILARC_2_UNIT 1</v>
          </cell>
        </row>
        <row r="608">
          <cell r="X608" t="str">
            <v>KINGCO_1_KINGBR</v>
          </cell>
        </row>
        <row r="609">
          <cell r="X609" t="str">
            <v>KINGRV_7_UNIT 1</v>
          </cell>
        </row>
        <row r="610">
          <cell r="X610" t="str">
            <v>KIRKER_7_KELCYN</v>
          </cell>
        </row>
        <row r="611">
          <cell r="X611" t="str">
            <v>KNGBRG_1_KBSLR1</v>
          </cell>
        </row>
        <row r="612">
          <cell r="X612" t="str">
            <v>KNGBRG_1_KBSLR2</v>
          </cell>
        </row>
        <row r="613">
          <cell r="X613" t="str">
            <v>KNGCTY_6_UNITA1</v>
          </cell>
        </row>
        <row r="614">
          <cell r="X614" t="str">
            <v>KRAMER_1_SEGS37</v>
          </cell>
        </row>
        <row r="615">
          <cell r="X615" t="str">
            <v>KRAMER_2_SEGS89</v>
          </cell>
        </row>
        <row r="616">
          <cell r="X616" t="str">
            <v>KRNCNY_6_UNIT</v>
          </cell>
        </row>
        <row r="617">
          <cell r="X617" t="str">
            <v>KRNOIL_7_TEXEXP</v>
          </cell>
        </row>
        <row r="618">
          <cell r="X618" t="str">
            <v>KYCORA_7_UNIT 1</v>
          </cell>
        </row>
        <row r="619">
          <cell r="X619" t="str">
            <v>LACIEN_2_VENICE</v>
          </cell>
        </row>
        <row r="620">
          <cell r="X620" t="str">
            <v>LAFRES_6_QF</v>
          </cell>
        </row>
        <row r="621">
          <cell r="X621" t="str">
            <v>LAGBEL_6_QF</v>
          </cell>
        </row>
        <row r="622">
          <cell r="X622" t="str">
            <v>LAKHDG_6_UNIT 1</v>
          </cell>
        </row>
        <row r="623">
          <cell r="X623" t="str">
            <v>LAKHDG_6_UNIT 2</v>
          </cell>
        </row>
        <row r="624">
          <cell r="X624" t="str">
            <v>LAPAC_6_UNIT</v>
          </cell>
        </row>
        <row r="625">
          <cell r="X625" t="str">
            <v>LAPLMA_2_UNIT 1</v>
          </cell>
        </row>
        <row r="626">
          <cell r="X626" t="str">
            <v>LAPLMA_2_UNIT 2</v>
          </cell>
        </row>
        <row r="627">
          <cell r="X627" t="str">
            <v>LAPLMA_2_UNIT 3</v>
          </cell>
        </row>
        <row r="628">
          <cell r="X628" t="str">
            <v>LAPLMA_2_UNIT 4</v>
          </cell>
        </row>
        <row r="629">
          <cell r="X629" t="str">
            <v>LARKSP_6_UNIT 1</v>
          </cell>
        </row>
        <row r="630">
          <cell r="X630" t="str">
            <v>LARKSP_6_UNIT 2</v>
          </cell>
        </row>
        <row r="631">
          <cell r="X631" t="str">
            <v>LAROA1_2_UNITA1</v>
          </cell>
        </row>
        <row r="632">
          <cell r="X632" t="str">
            <v>LAROA2_2_CTG 2S</v>
          </cell>
        </row>
        <row r="633">
          <cell r="X633" t="str">
            <v>LAROA2_2_STG 2C</v>
          </cell>
        </row>
        <row r="634">
          <cell r="X634" t="str">
            <v>LAROA2_2_UNITA1</v>
          </cell>
        </row>
        <row r="635">
          <cell r="X635" t="str">
            <v>LASSEN_6_AGV1</v>
          </cell>
        </row>
        <row r="636">
          <cell r="X636" t="str">
            <v>LASSEN_6_UNITS</v>
          </cell>
        </row>
        <row r="637">
          <cell r="X637" t="str">
            <v>LAWRNC_7_SUNYVL</v>
          </cell>
        </row>
        <row r="638">
          <cell r="X638" t="str">
            <v>LEBECS_2_UNITS</v>
          </cell>
        </row>
        <row r="639">
          <cell r="X639" t="str">
            <v>LEBECS_7_CTG1</v>
          </cell>
        </row>
        <row r="640">
          <cell r="X640" t="str">
            <v>LEBECS_7_CTG2</v>
          </cell>
        </row>
        <row r="641">
          <cell r="X641" t="str">
            <v>LEBECS_7_CTG4</v>
          </cell>
        </row>
        <row r="642">
          <cell r="X642" t="str">
            <v>LEBECS_7_STG3</v>
          </cell>
        </row>
        <row r="643">
          <cell r="X643" t="str">
            <v>LEBECS_7_STG5</v>
          </cell>
        </row>
        <row r="644">
          <cell r="X644" t="str">
            <v>LECEF_1_CGT 1</v>
          </cell>
        </row>
        <row r="645">
          <cell r="X645" t="str">
            <v>LECEF_1_CGT 2</v>
          </cell>
        </row>
        <row r="646">
          <cell r="X646" t="str">
            <v>LECEF_1_CGT 3</v>
          </cell>
        </row>
        <row r="647">
          <cell r="X647" t="str">
            <v>LECEF_1_CGT 4</v>
          </cell>
        </row>
        <row r="648">
          <cell r="X648" t="str">
            <v>LECEF_1_STG1</v>
          </cell>
        </row>
        <row r="649">
          <cell r="X649" t="str">
            <v>LECEF_1_UNITS</v>
          </cell>
        </row>
        <row r="650">
          <cell r="X650" t="str">
            <v>LEWSTN_7_UNIT 1</v>
          </cell>
        </row>
        <row r="651">
          <cell r="X651" t="str">
            <v>LEWSTN_7_WEBRFL</v>
          </cell>
        </row>
        <row r="652">
          <cell r="X652" t="str">
            <v>LFC 51_2_UNIT 1</v>
          </cell>
        </row>
        <row r="653">
          <cell r="X653" t="str">
            <v>LGHTHP_6_ICEGEN</v>
          </cell>
        </row>
        <row r="654">
          <cell r="X654" t="str">
            <v>LGHTHP_6_QF</v>
          </cell>
        </row>
        <row r="655">
          <cell r="X655" t="str">
            <v>LIVOAK_1_UNIT 1</v>
          </cell>
        </row>
        <row r="656">
          <cell r="X656" t="str">
            <v>LMBEPK_2_UNITA1</v>
          </cell>
        </row>
        <row r="657">
          <cell r="X657" t="str">
            <v>LMBEPK_2_UNITA2</v>
          </cell>
        </row>
        <row r="658">
          <cell r="X658" t="str">
            <v>LMBEPK_2_UNITA3</v>
          </cell>
        </row>
        <row r="659">
          <cell r="X659" t="str">
            <v>LMEC_1_CTG1</v>
          </cell>
        </row>
        <row r="660">
          <cell r="X660" t="str">
            <v>LMEC_1_CTG2</v>
          </cell>
        </row>
        <row r="661">
          <cell r="X661" t="str">
            <v>LMEC_1_PL1X3</v>
          </cell>
        </row>
        <row r="662">
          <cell r="X662" t="str">
            <v>LMEC_1_STG</v>
          </cell>
        </row>
        <row r="663">
          <cell r="X663" t="str">
            <v>LNCSTR_6_SOLAR</v>
          </cell>
        </row>
        <row r="664">
          <cell r="X664" t="str">
            <v>LOCKFD_1_BEARCK</v>
          </cell>
        </row>
        <row r="665">
          <cell r="X665" t="str">
            <v>LOCKFD_1_KSOLAR</v>
          </cell>
        </row>
        <row r="666">
          <cell r="X666" t="str">
            <v>LODI25_2_UNIT 1</v>
          </cell>
        </row>
        <row r="667">
          <cell r="X667" t="str">
            <v>LODIEC_2_CTG</v>
          </cell>
        </row>
        <row r="668">
          <cell r="X668" t="str">
            <v>LODIEC_2_PL1X2</v>
          </cell>
        </row>
        <row r="669">
          <cell r="X669" t="str">
            <v>LODIEC_2_STG</v>
          </cell>
        </row>
        <row r="670">
          <cell r="X670" t="str">
            <v>LOWGAP_7_MATHEW</v>
          </cell>
        </row>
        <row r="671">
          <cell r="X671" t="str">
            <v>LOWGAP_7_QFUNTS</v>
          </cell>
        </row>
        <row r="672">
          <cell r="X672" t="str">
            <v>LOWGAP_7_SULPHR</v>
          </cell>
        </row>
        <row r="673">
          <cell r="X673" t="str">
            <v>MALAGA_1_PL1X2</v>
          </cell>
        </row>
        <row r="674">
          <cell r="X674" t="str">
            <v>MALAGA_7_CTG1</v>
          </cell>
        </row>
        <row r="675">
          <cell r="X675" t="str">
            <v>MALAGA_7_CTG2</v>
          </cell>
        </row>
        <row r="676">
          <cell r="X676" t="str">
            <v>MALCHQ_7_UNIT 1</v>
          </cell>
        </row>
        <row r="677">
          <cell r="X677" t="str">
            <v>MAMMTH_7_UNIT 1</v>
          </cell>
        </row>
        <row r="678">
          <cell r="X678" t="str">
            <v>MAMMTH_7_UNIT 2</v>
          </cell>
        </row>
        <row r="679">
          <cell r="X679" t="str">
            <v>MANZNA_2_WIND</v>
          </cell>
        </row>
        <row r="680">
          <cell r="X680" t="str">
            <v>MARKHM_1_CATLST</v>
          </cell>
        </row>
        <row r="681">
          <cell r="X681" t="str">
            <v>MARTIN_1_SUNSET</v>
          </cell>
        </row>
        <row r="682">
          <cell r="X682" t="str">
            <v>MCARTH_6_FRIVRB</v>
          </cell>
        </row>
        <row r="683">
          <cell r="X683" t="str">
            <v>MCCALL_1_QF</v>
          </cell>
        </row>
        <row r="684">
          <cell r="X684" t="str">
            <v>MCGEN_1_UNIT</v>
          </cell>
        </row>
        <row r="685">
          <cell r="X685" t="str">
            <v>MCSWAN_6_UNITS</v>
          </cell>
        </row>
        <row r="686">
          <cell r="X686" t="str">
            <v>MDFKRL_2_PROJCT</v>
          </cell>
        </row>
        <row r="687">
          <cell r="X687" t="str">
            <v>MENBIO_6_RENEW1</v>
          </cell>
        </row>
        <row r="688">
          <cell r="X688" t="str">
            <v>MENBIO_6_UNIT</v>
          </cell>
        </row>
        <row r="689">
          <cell r="X689" t="str">
            <v>MERCFL_6_UNIT</v>
          </cell>
        </row>
        <row r="690">
          <cell r="X690" t="str">
            <v>MESAP_1_QF</v>
          </cell>
        </row>
        <row r="691">
          <cell r="X691" t="str">
            <v>MESAS_2_QF</v>
          </cell>
        </row>
        <row r="692">
          <cell r="X692" t="str">
            <v>METCLF_1_QF</v>
          </cell>
        </row>
        <row r="693">
          <cell r="X693" t="str">
            <v>METEC_2_PL1X3</v>
          </cell>
        </row>
        <row r="694">
          <cell r="X694" t="str">
            <v>METEC_7_CTG1</v>
          </cell>
        </row>
        <row r="695">
          <cell r="X695" t="str">
            <v>METEC_7_CTG2</v>
          </cell>
        </row>
        <row r="696">
          <cell r="X696" t="str">
            <v>METEC_7_STG3</v>
          </cell>
        </row>
        <row r="697">
          <cell r="X697" t="str">
            <v>MIDFRK_7_UNIT 1</v>
          </cell>
        </row>
        <row r="698">
          <cell r="X698" t="str">
            <v>MIDFRK_7_UNIT 2</v>
          </cell>
        </row>
        <row r="699">
          <cell r="X699" t="str">
            <v>MIDSET_1_UNIT 1</v>
          </cell>
        </row>
        <row r="700">
          <cell r="X700" t="str">
            <v>MIDWAY_1_QF</v>
          </cell>
        </row>
        <row r="701">
          <cell r="X701" t="str">
            <v>MIDWD_6_WNDLND</v>
          </cell>
        </row>
        <row r="702">
          <cell r="X702" t="str">
            <v>MIDWD_7_CORAMB</v>
          </cell>
        </row>
        <row r="703">
          <cell r="X703" t="str">
            <v>MILBRA_1_QF</v>
          </cell>
        </row>
        <row r="704">
          <cell r="X704" t="str">
            <v>MIRAGE_2_COCHLA</v>
          </cell>
        </row>
        <row r="705">
          <cell r="X705" t="str">
            <v>MIRLOM_2_CORONA</v>
          </cell>
        </row>
        <row r="706">
          <cell r="X706" t="str">
            <v>MIRLOM_2_ONTARO</v>
          </cell>
        </row>
        <row r="707">
          <cell r="X707" t="str">
            <v>MIRLOM_2_TEMESC</v>
          </cell>
        </row>
        <row r="708">
          <cell r="X708" t="str">
            <v>MIRLOM_6_DELGEN</v>
          </cell>
        </row>
        <row r="709">
          <cell r="X709" t="str">
            <v>MIRLOM_6_PEAKER</v>
          </cell>
        </row>
        <row r="710">
          <cell r="X710" t="str">
            <v>MIRLOM_7_MWDLKM</v>
          </cell>
        </row>
        <row r="711">
          <cell r="X711" t="str">
            <v>MISSIX_1_QF</v>
          </cell>
        </row>
        <row r="712">
          <cell r="X712" t="str">
            <v>MKTRCK_1_UNIT 1</v>
          </cell>
        </row>
        <row r="713">
          <cell r="X713" t="str">
            <v>MLPTAS_7_QFUNTS</v>
          </cell>
        </row>
        <row r="714">
          <cell r="X714" t="str">
            <v>MNDALY_6_MCGRTH</v>
          </cell>
        </row>
        <row r="715">
          <cell r="X715" t="str">
            <v>MNDALY_7_UNIT 1</v>
          </cell>
        </row>
        <row r="716">
          <cell r="X716" t="str">
            <v>MNDALY_7_UNIT 2</v>
          </cell>
        </row>
        <row r="717">
          <cell r="X717" t="str">
            <v>MNDALY_7_UNIT 3</v>
          </cell>
        </row>
        <row r="718">
          <cell r="X718" t="str">
            <v>MNTAGU_7_NEWBYI</v>
          </cell>
        </row>
        <row r="719">
          <cell r="X719" t="str">
            <v>MNTGRY_6_ROHR1</v>
          </cell>
        </row>
        <row r="720">
          <cell r="X720" t="str">
            <v>MOBGEN_6_UNIT 1</v>
          </cell>
        </row>
        <row r="721">
          <cell r="X721" t="str">
            <v>MOCCPH_7_UNIT 1</v>
          </cell>
        </row>
        <row r="722">
          <cell r="X722" t="str">
            <v>MOCCPH_7_UNIT 2</v>
          </cell>
        </row>
        <row r="723">
          <cell r="X723" t="str">
            <v>MOJAVE_1_SIPHON</v>
          </cell>
        </row>
        <row r="724">
          <cell r="X724" t="str">
            <v>MOJAVE_1_UNIT 1</v>
          </cell>
        </row>
        <row r="725">
          <cell r="X725" t="str">
            <v>MOJAVE_1_UNIT 2</v>
          </cell>
        </row>
        <row r="726">
          <cell r="X726" t="str">
            <v>MOJAVE_1_UNIT 3</v>
          </cell>
        </row>
        <row r="727">
          <cell r="X727" t="str">
            <v>MONLTH_6_BOREL</v>
          </cell>
        </row>
        <row r="728">
          <cell r="X728" t="str">
            <v>MONTPH_7_UNIT 1</v>
          </cell>
        </row>
        <row r="729">
          <cell r="X729" t="str">
            <v>MONTPH_7_UNIT 2</v>
          </cell>
        </row>
        <row r="730">
          <cell r="X730" t="str">
            <v>MONTPH_7_UNIT 3</v>
          </cell>
        </row>
        <row r="731">
          <cell r="X731" t="str">
            <v>MONTPH_7_UNITS</v>
          </cell>
        </row>
        <row r="732">
          <cell r="X732" t="str">
            <v>MOORPK_2_CALABS</v>
          </cell>
        </row>
        <row r="733">
          <cell r="X733" t="str">
            <v>MOORPK_6_QF</v>
          </cell>
        </row>
        <row r="734">
          <cell r="X734" t="str">
            <v>MOORPK_7_UNITA1</v>
          </cell>
        </row>
        <row r="735">
          <cell r="X735" t="str">
            <v>MOSSLD_1_QF</v>
          </cell>
        </row>
        <row r="736">
          <cell r="X736" t="str">
            <v>MOSSLD_2_PSP1</v>
          </cell>
        </row>
        <row r="737">
          <cell r="X737" t="str">
            <v>MOSSLD_2_PSP1G1</v>
          </cell>
        </row>
        <row r="738">
          <cell r="X738" t="str">
            <v>MOSSLD_2_PSP1G2</v>
          </cell>
        </row>
        <row r="739">
          <cell r="X739" t="str">
            <v>MOSSLD_2_PSP1G3</v>
          </cell>
        </row>
        <row r="740">
          <cell r="X740" t="str">
            <v>MOSSLD_2_PSP2</v>
          </cell>
        </row>
        <row r="741">
          <cell r="X741" t="str">
            <v>MOSSLD_2_PSP2G1</v>
          </cell>
        </row>
        <row r="742">
          <cell r="X742" t="str">
            <v>MOSSLD_2_PSP2G2</v>
          </cell>
        </row>
        <row r="743">
          <cell r="X743" t="str">
            <v>MOSSLD_2_PSP2G3</v>
          </cell>
        </row>
        <row r="744">
          <cell r="X744" t="str">
            <v>MOSSLD_7_UNIT 6</v>
          </cell>
        </row>
        <row r="745">
          <cell r="X745" t="str">
            <v>MOSSLD_7_UNIT 7</v>
          </cell>
        </row>
        <row r="746">
          <cell r="X746" t="str">
            <v>MRCHNT_2_PL1X3</v>
          </cell>
        </row>
        <row r="747">
          <cell r="X747" t="str">
            <v>MRGT_6_MEF2</v>
          </cell>
        </row>
        <row r="748">
          <cell r="X748" t="str">
            <v>MRGT_6_MMAREF</v>
          </cell>
        </row>
        <row r="749">
          <cell r="X749" t="str">
            <v>MRGT_7_MR1A</v>
          </cell>
        </row>
        <row r="750">
          <cell r="X750" t="str">
            <v>MRGT_7_MR1B</v>
          </cell>
        </row>
        <row r="751">
          <cell r="X751" t="str">
            <v>MRGT_7_UNITS</v>
          </cell>
        </row>
        <row r="752">
          <cell r="X752" t="str">
            <v>MSHGTS_6_MMARLF</v>
          </cell>
        </row>
        <row r="753">
          <cell r="X753" t="str">
            <v>MSOLAR_2_SOLAR1</v>
          </cell>
        </row>
        <row r="754">
          <cell r="X754" t="str">
            <v>MSSION_2_QF</v>
          </cell>
        </row>
        <row r="755">
          <cell r="X755" t="str">
            <v>MSSION_6_UNTRIB</v>
          </cell>
        </row>
        <row r="756">
          <cell r="X756" t="str">
            <v>MTNLAS_6_UNIT</v>
          </cell>
        </row>
        <row r="757">
          <cell r="X757" t="str">
            <v>MTNPOS_1_UNIT</v>
          </cell>
        </row>
        <row r="758">
          <cell r="X758" t="str">
            <v>MTWIND_1_UNIT 1</v>
          </cell>
        </row>
        <row r="759">
          <cell r="X759" t="str">
            <v>MTWIND_1_UNIT 2</v>
          </cell>
        </row>
        <row r="760">
          <cell r="X760" t="str">
            <v>MTWIND_1_UNIT 3</v>
          </cell>
        </row>
        <row r="761">
          <cell r="X761" t="str">
            <v>MURRAY_7_SDSU A</v>
          </cell>
        </row>
        <row r="762">
          <cell r="X762" t="str">
            <v>NAPA_2_UNIT</v>
          </cell>
        </row>
        <row r="763">
          <cell r="X763" t="str">
            <v>NAROW1_2_UNIT</v>
          </cell>
        </row>
        <row r="764">
          <cell r="X764" t="str">
            <v>NAROW2_2_UNIT</v>
          </cell>
        </row>
        <row r="765">
          <cell r="X765" t="str">
            <v>NAVY35_1_UNITS</v>
          </cell>
        </row>
        <row r="766">
          <cell r="X766" t="str">
            <v>NAVYII_2_UNIT 4</v>
          </cell>
        </row>
        <row r="767">
          <cell r="X767" t="str">
            <v>NAVYII_2_UNIT 5</v>
          </cell>
        </row>
        <row r="768">
          <cell r="X768" t="str">
            <v>NAVYII_2_UNIT 6</v>
          </cell>
        </row>
        <row r="769">
          <cell r="X769" t="str">
            <v>NAVYII_2_UNITS</v>
          </cell>
        </row>
        <row r="770">
          <cell r="X770" t="str">
            <v>NCPA_7_GP1UN1</v>
          </cell>
        </row>
        <row r="771">
          <cell r="X771" t="str">
            <v>NCPA_7_GP1UN2</v>
          </cell>
        </row>
        <row r="772">
          <cell r="X772" t="str">
            <v>NCPA_7_GP2UN3</v>
          </cell>
        </row>
        <row r="773">
          <cell r="X773" t="str">
            <v>NCPA_7_GP2UN4</v>
          </cell>
        </row>
        <row r="774">
          <cell r="X774" t="str">
            <v>NEENCH_6_SOLAR</v>
          </cell>
        </row>
        <row r="775">
          <cell r="X775" t="str">
            <v>NEWARK_1_QF</v>
          </cell>
        </row>
        <row r="776">
          <cell r="X776" t="str">
            <v>NHOGAN_6_UNIT 1</v>
          </cell>
        </row>
        <row r="777">
          <cell r="X777" t="str">
            <v>NHOGAN_6_UNIT 2</v>
          </cell>
        </row>
        <row r="778">
          <cell r="X778" t="str">
            <v>NHOGAN_6_UNITS</v>
          </cell>
        </row>
        <row r="779">
          <cell r="X779" t="str">
            <v>NIMTG_6_NICOGN</v>
          </cell>
        </row>
        <row r="780">
          <cell r="X780" t="str">
            <v>NIMTG_6_NIQF</v>
          </cell>
        </row>
        <row r="781">
          <cell r="X781" t="str">
            <v>NWCSTL_7_UNIT 1</v>
          </cell>
        </row>
        <row r="782">
          <cell r="X782" t="str">
            <v>NZWIND_6_CALWND</v>
          </cell>
        </row>
        <row r="783">
          <cell r="X783" t="str">
            <v>NZWIND_6_WDSTR</v>
          </cell>
        </row>
        <row r="784">
          <cell r="X784" t="str">
            <v>NZWIND_6_WDSTR2</v>
          </cell>
        </row>
        <row r="785">
          <cell r="X785" t="str">
            <v>OAK C_7_UNIT 1</v>
          </cell>
        </row>
        <row r="786">
          <cell r="X786" t="str">
            <v>OAK C_7_UNIT 2</v>
          </cell>
        </row>
        <row r="787">
          <cell r="X787" t="str">
            <v>OAK C_7_UNIT 3</v>
          </cell>
        </row>
        <row r="788">
          <cell r="X788" t="str">
            <v>OAKWD_6_ZEPHWD</v>
          </cell>
        </row>
        <row r="789">
          <cell r="X789" t="str">
            <v>OCTILO_5_WIND</v>
          </cell>
        </row>
        <row r="790">
          <cell r="X790" t="str">
            <v>OGROVE_6_PL1X2</v>
          </cell>
        </row>
        <row r="791">
          <cell r="X791" t="str">
            <v>OILDAL_1_UNIT 1</v>
          </cell>
        </row>
        <row r="792">
          <cell r="X792" t="str">
            <v>OILFLD_7_QFUNTS</v>
          </cell>
        </row>
        <row r="793">
          <cell r="X793" t="str">
            <v>OLDRIV_6_BIOGAS</v>
          </cell>
        </row>
        <row r="794">
          <cell r="X794" t="str">
            <v>OLINDA_2_COYCRK</v>
          </cell>
        </row>
        <row r="795">
          <cell r="X795" t="str">
            <v>OLINDA_2_LNDFL2</v>
          </cell>
        </row>
        <row r="796">
          <cell r="X796" t="str">
            <v>OLINDA_2_QF</v>
          </cell>
        </row>
        <row r="797">
          <cell r="X797" t="str">
            <v>OLINDA_7_BLKSND</v>
          </cell>
        </row>
        <row r="798">
          <cell r="X798" t="str">
            <v>OLINDA_7_LNDFIL</v>
          </cell>
        </row>
        <row r="799">
          <cell r="X799" t="str">
            <v>OLIVEP_1_SOLAR</v>
          </cell>
        </row>
        <row r="800">
          <cell r="X800" t="str">
            <v>OLIVEP_1_SOLAR2</v>
          </cell>
        </row>
        <row r="801">
          <cell r="X801" t="str">
            <v>OLSEN_2_UNIT</v>
          </cell>
        </row>
        <row r="802">
          <cell r="X802" t="str">
            <v>OMAR_2_UNIT 1</v>
          </cell>
        </row>
        <row r="803">
          <cell r="X803" t="str">
            <v>OMAR_2_UNIT 2</v>
          </cell>
        </row>
        <row r="804">
          <cell r="X804" t="str">
            <v>OMAR_2_UNIT 3</v>
          </cell>
        </row>
        <row r="805">
          <cell r="X805" t="str">
            <v>OMAR_2_UNIT 4</v>
          </cell>
        </row>
        <row r="806">
          <cell r="X806" t="str">
            <v>ONLLPP_6_UNIT 1</v>
          </cell>
        </row>
        <row r="807">
          <cell r="X807" t="str">
            <v>ONLLPP_6_UNIT 2</v>
          </cell>
        </row>
        <row r="808">
          <cell r="X808" t="str">
            <v>ONLLPP_6_UNIT 3</v>
          </cell>
        </row>
        <row r="809">
          <cell r="X809" t="str">
            <v>ONLLPP_6_UNIT 4</v>
          </cell>
        </row>
        <row r="810">
          <cell r="X810" t="str">
            <v>ONLLPP_6_UNIT 5</v>
          </cell>
        </row>
        <row r="811">
          <cell r="X811" t="str">
            <v>ONLLPP_6_UNIT 6</v>
          </cell>
        </row>
        <row r="812">
          <cell r="X812" t="str">
            <v>ONLLPP_6_UNITS</v>
          </cell>
        </row>
        <row r="813">
          <cell r="X813" t="str">
            <v>ORLND_6_HIGHLI</v>
          </cell>
        </row>
        <row r="814">
          <cell r="X814" t="str">
            <v>ORMOND_7_UNIT 1</v>
          </cell>
        </row>
        <row r="815">
          <cell r="X815" t="str">
            <v>ORMOND_7_UNIT 2</v>
          </cell>
        </row>
        <row r="816">
          <cell r="X816" t="str">
            <v>OROVIL_6_UNIT</v>
          </cell>
        </row>
        <row r="817">
          <cell r="X817" t="str">
            <v>OTAY_6_LNDFL5</v>
          </cell>
        </row>
        <row r="818">
          <cell r="X818" t="str">
            <v>OTAY_6_LNDFL6</v>
          </cell>
        </row>
        <row r="819">
          <cell r="X819" t="str">
            <v>OTAY_6_PL1X2</v>
          </cell>
        </row>
        <row r="820">
          <cell r="X820" t="str">
            <v>OTAY_6_UNITB1</v>
          </cell>
        </row>
        <row r="821">
          <cell r="X821" t="str">
            <v>OTAY_7_UNITC1</v>
          </cell>
        </row>
        <row r="822">
          <cell r="X822" t="str">
            <v>OTMESA_2_PL1X3</v>
          </cell>
        </row>
        <row r="823">
          <cell r="X823" t="str">
            <v>OXBOW_6_DRUM</v>
          </cell>
        </row>
        <row r="824">
          <cell r="X824" t="str">
            <v>OXMTN_6_LNDFIL</v>
          </cell>
        </row>
        <row r="825">
          <cell r="X825" t="str">
            <v>PACLUM_6_UNIT</v>
          </cell>
        </row>
        <row r="826">
          <cell r="X826" t="str">
            <v>PACORO_6_UNIT</v>
          </cell>
        </row>
        <row r="827">
          <cell r="X827" t="str">
            <v>PADUA_2_ONTARO</v>
          </cell>
        </row>
        <row r="828">
          <cell r="X828" t="str">
            <v>PADUA_6_MWDSDM</v>
          </cell>
        </row>
        <row r="829">
          <cell r="X829" t="str">
            <v>PADUA_6_QF</v>
          </cell>
        </row>
        <row r="830">
          <cell r="X830" t="str">
            <v>PADUA_7_SDIMAS</v>
          </cell>
        </row>
        <row r="831">
          <cell r="X831" t="str">
            <v>PALALT_7_COBUG</v>
          </cell>
        </row>
        <row r="832">
          <cell r="X832" t="str">
            <v>PALOMR_2_PL1X3</v>
          </cell>
        </row>
        <row r="833">
          <cell r="X833" t="str">
            <v>PALOMR_7_CTG1</v>
          </cell>
        </row>
        <row r="834">
          <cell r="X834" t="str">
            <v>PALOMR_7_CTG2</v>
          </cell>
        </row>
        <row r="835">
          <cell r="X835" t="str">
            <v>PALOMR_7_STG3</v>
          </cell>
        </row>
        <row r="836">
          <cell r="X836" t="str">
            <v>PANDOL_6_UNIT</v>
          </cell>
        </row>
        <row r="837">
          <cell r="X837" t="str">
            <v>PANDOL_6_UNIT 1</v>
          </cell>
        </row>
        <row r="838">
          <cell r="X838" t="str">
            <v>PANDOL_6_UNIT 2</v>
          </cell>
        </row>
        <row r="839">
          <cell r="X839" t="str">
            <v>PARDEB_2_UNIT 1</v>
          </cell>
        </row>
        <row r="840">
          <cell r="X840" t="str">
            <v>PARDEB_2_UNIT 2</v>
          </cell>
        </row>
        <row r="841">
          <cell r="X841" t="str">
            <v>PARDEB_2_UNIT 3</v>
          </cell>
        </row>
        <row r="842">
          <cell r="X842" t="str">
            <v>PARDEB_6_UNITS</v>
          </cell>
        </row>
        <row r="843">
          <cell r="X843" t="str">
            <v>PEABDY_2_LNDFIL</v>
          </cell>
        </row>
        <row r="844">
          <cell r="X844" t="str">
            <v>PEORIA_1_SOLAR</v>
          </cell>
        </row>
        <row r="845">
          <cell r="X845" t="str">
            <v>PHOENX_1_UNIT</v>
          </cell>
        </row>
        <row r="846">
          <cell r="X846" t="str">
            <v>PICO_6_THUMS1</v>
          </cell>
        </row>
        <row r="847">
          <cell r="X847" t="str">
            <v>PINFLT_7_UNIT 1</v>
          </cell>
        </row>
        <row r="848">
          <cell r="X848" t="str">
            <v>PINFLT_7_UNIT 2</v>
          </cell>
        </row>
        <row r="849">
          <cell r="X849" t="str">
            <v>PINFLT_7_UNIT 3</v>
          </cell>
        </row>
        <row r="850">
          <cell r="X850" t="str">
            <v>PINFLT_7_UNITS</v>
          </cell>
        </row>
        <row r="851">
          <cell r="X851" t="str">
            <v>PIT1_6_FRIVRA</v>
          </cell>
        </row>
        <row r="852">
          <cell r="X852" t="str">
            <v>PIT1_7_UNIT 1</v>
          </cell>
        </row>
        <row r="853">
          <cell r="X853" t="str">
            <v>PIT1_7_UNIT 2</v>
          </cell>
        </row>
        <row r="854">
          <cell r="X854" t="str">
            <v>PIT3_7_PL1X3</v>
          </cell>
        </row>
        <row r="855">
          <cell r="X855" t="str">
            <v>PIT3_7_UNIT 1</v>
          </cell>
        </row>
        <row r="856">
          <cell r="X856" t="str">
            <v>PIT3_7_UNIT 2</v>
          </cell>
        </row>
        <row r="857">
          <cell r="X857" t="str">
            <v>PIT3_7_UNIT 3</v>
          </cell>
        </row>
        <row r="858">
          <cell r="X858" t="str">
            <v>PIT4_7_PL1X2</v>
          </cell>
        </row>
        <row r="859">
          <cell r="X859" t="str">
            <v>PIT4_7_UNIT 1</v>
          </cell>
        </row>
        <row r="860">
          <cell r="X860" t="str">
            <v>PIT4_7_UNIT 2</v>
          </cell>
        </row>
        <row r="861">
          <cell r="X861" t="str">
            <v>PIT5_7_NELSON</v>
          </cell>
        </row>
        <row r="862">
          <cell r="X862" t="str">
            <v>PIT5_7_PL1X2</v>
          </cell>
        </row>
        <row r="863">
          <cell r="X863" t="str">
            <v>PIT5_7_PL3X4</v>
          </cell>
        </row>
        <row r="864">
          <cell r="X864" t="str">
            <v>PIT5_7_QFUNTS</v>
          </cell>
        </row>
        <row r="865">
          <cell r="X865" t="str">
            <v>PIT5_7_UNIT 1</v>
          </cell>
        </row>
        <row r="866">
          <cell r="X866" t="str">
            <v>PIT5_7_UNIT 2</v>
          </cell>
        </row>
        <row r="867">
          <cell r="X867" t="str">
            <v>PIT5_7_UNIT 3</v>
          </cell>
        </row>
        <row r="868">
          <cell r="X868" t="str">
            <v>PIT5_7_UNIT 4</v>
          </cell>
        </row>
        <row r="869">
          <cell r="X869" t="str">
            <v>PIT6_7_UNIT 1</v>
          </cell>
        </row>
        <row r="870">
          <cell r="X870" t="str">
            <v>PIT6_7_UNIT 2</v>
          </cell>
        </row>
        <row r="871">
          <cell r="X871" t="str">
            <v>PIT7_7_UNIT 1</v>
          </cell>
        </row>
        <row r="872">
          <cell r="X872" t="str">
            <v>PIT7_7_UNIT 2</v>
          </cell>
        </row>
        <row r="873">
          <cell r="X873" t="str">
            <v>PITTSP_7_UNIT 5</v>
          </cell>
        </row>
        <row r="874">
          <cell r="X874" t="str">
            <v>PITTSP_7_UNIT 6</v>
          </cell>
        </row>
        <row r="875">
          <cell r="X875" t="str">
            <v>PITTSP_7_UNIT 7</v>
          </cell>
        </row>
        <row r="876">
          <cell r="X876" t="str">
            <v>PLACVL_1_CHILIB</v>
          </cell>
        </row>
        <row r="877">
          <cell r="X877" t="str">
            <v>PLACVL_1_RCKCRE</v>
          </cell>
        </row>
        <row r="878">
          <cell r="X878" t="str">
            <v>PLSNTG_7_LNCLND</v>
          </cell>
        </row>
        <row r="879">
          <cell r="X879" t="str">
            <v>PNCHEG_2_PL1X4</v>
          </cell>
        </row>
        <row r="880">
          <cell r="X880" t="str">
            <v>PNCHPP_1_PL1X2</v>
          </cell>
        </row>
        <row r="881">
          <cell r="X881" t="str">
            <v>PNOCHE_1_PL1X2</v>
          </cell>
        </row>
        <row r="882">
          <cell r="X882" t="str">
            <v>PNOCHE_1_UNITA1</v>
          </cell>
        </row>
        <row r="883">
          <cell r="X883" t="str">
            <v>PNOCHE_7_CTG1</v>
          </cell>
        </row>
        <row r="884">
          <cell r="X884" t="str">
            <v>PNOCHE_7_ICE2</v>
          </cell>
        </row>
        <row r="885">
          <cell r="X885" t="str">
            <v>POEPH_7_UNIT 1</v>
          </cell>
        </row>
        <row r="886">
          <cell r="X886" t="str">
            <v>POEPH_7_UNIT 2</v>
          </cell>
        </row>
        <row r="887">
          <cell r="X887" t="str">
            <v>POTTER_6_UNIT 1</v>
          </cell>
        </row>
        <row r="888">
          <cell r="X888" t="str">
            <v>POTTER_6_UNIT 2</v>
          </cell>
        </row>
        <row r="889">
          <cell r="X889" t="str">
            <v>POTTER_6_UNIT 3</v>
          </cell>
        </row>
        <row r="890">
          <cell r="X890" t="str">
            <v>POTTER_6_UNITS</v>
          </cell>
        </row>
        <row r="891">
          <cell r="X891" t="str">
            <v>POTTER_7_VECINO</v>
          </cell>
        </row>
        <row r="892">
          <cell r="X892" t="str">
            <v>PSWEET_1_STCRUZ</v>
          </cell>
        </row>
        <row r="893">
          <cell r="X893" t="str">
            <v>PSWEET_7_QFUNTS</v>
          </cell>
        </row>
        <row r="894">
          <cell r="X894" t="str">
            <v>PTLOMA_6_NTCCGN</v>
          </cell>
        </row>
        <row r="895">
          <cell r="X895" t="str">
            <v>PTLOMA_6_NTCQF</v>
          </cell>
        </row>
        <row r="896">
          <cell r="X896" t="str">
            <v>PWEST_1_UNIT</v>
          </cell>
        </row>
        <row r="897">
          <cell r="X897" t="str">
            <v>RALSTN_7_UNIT 1</v>
          </cell>
        </row>
        <row r="898">
          <cell r="X898" t="str">
            <v>RCKCRK_7_UNIT 1</v>
          </cell>
        </row>
        <row r="899">
          <cell r="X899" t="str">
            <v>RCKCRK_7_UNIT 2</v>
          </cell>
        </row>
        <row r="900">
          <cell r="X900" t="str">
            <v>RECTOR_2_KAWEAH</v>
          </cell>
        </row>
        <row r="901">
          <cell r="X901" t="str">
            <v>RECTOR_2_KAWH 1</v>
          </cell>
        </row>
        <row r="902">
          <cell r="X902" t="str">
            <v>RECTOR_2_QF</v>
          </cell>
        </row>
        <row r="903">
          <cell r="X903" t="str">
            <v>RECTOR_7_TULARE</v>
          </cell>
        </row>
        <row r="904">
          <cell r="X904" t="str">
            <v>REDBLF_6_GEN 1</v>
          </cell>
        </row>
        <row r="905">
          <cell r="X905" t="str">
            <v>REDBLF_6_GEN 10</v>
          </cell>
        </row>
        <row r="906">
          <cell r="X906" t="str">
            <v>REDBLF_6_GEN 11</v>
          </cell>
        </row>
        <row r="907">
          <cell r="X907" t="str">
            <v>REDBLF_6_GEN 12</v>
          </cell>
        </row>
        <row r="908">
          <cell r="X908" t="str">
            <v>REDBLF_6_GEN 13</v>
          </cell>
        </row>
        <row r="909">
          <cell r="X909" t="str">
            <v>REDBLF_6_GEN 14</v>
          </cell>
        </row>
        <row r="910">
          <cell r="X910" t="str">
            <v>REDBLF_6_GEN 15</v>
          </cell>
        </row>
        <row r="911">
          <cell r="X911" t="str">
            <v>REDBLF_6_GEN 16</v>
          </cell>
        </row>
        <row r="912">
          <cell r="X912" t="str">
            <v>REDBLF_6_GEN 2</v>
          </cell>
        </row>
        <row r="913">
          <cell r="X913" t="str">
            <v>REDBLF_6_GEN 3</v>
          </cell>
        </row>
        <row r="914">
          <cell r="X914" t="str">
            <v>REDBLF_6_GEN 4</v>
          </cell>
        </row>
        <row r="915">
          <cell r="X915" t="str">
            <v>REDBLF_6_GEN 5</v>
          </cell>
        </row>
        <row r="916">
          <cell r="X916" t="str">
            <v>REDBLF_6_GEN 6</v>
          </cell>
        </row>
        <row r="917">
          <cell r="X917" t="str">
            <v>REDBLF_6_GEN 7</v>
          </cell>
        </row>
        <row r="918">
          <cell r="X918" t="str">
            <v>REDBLF_6_GEN 8</v>
          </cell>
        </row>
        <row r="919">
          <cell r="X919" t="str">
            <v>REDBLF_6_GEN 9</v>
          </cell>
        </row>
        <row r="920">
          <cell r="X920" t="str">
            <v>REDBLF_6_UNIT</v>
          </cell>
        </row>
        <row r="921">
          <cell r="X921" t="str">
            <v>REDOND_7_UNIT 5</v>
          </cell>
        </row>
        <row r="922">
          <cell r="X922" t="str">
            <v>REDOND_7_UNIT 6</v>
          </cell>
        </row>
        <row r="923">
          <cell r="X923" t="str">
            <v>REDOND_7_UNIT 7</v>
          </cell>
        </row>
        <row r="924">
          <cell r="X924" t="str">
            <v>REDOND_7_UNIT 8</v>
          </cell>
        </row>
        <row r="925">
          <cell r="X925" t="str">
            <v>REEDLY_6_SOLAR</v>
          </cell>
        </row>
        <row r="926">
          <cell r="X926" t="str">
            <v>RHONDO_2_QF</v>
          </cell>
        </row>
        <row r="927">
          <cell r="X927" t="str">
            <v>RHONDO_6_PUENTE</v>
          </cell>
        </row>
        <row r="928">
          <cell r="X928" t="str">
            <v>RICHMN_7_BAYENV</v>
          </cell>
        </row>
        <row r="929">
          <cell r="X929" t="str">
            <v>RIOBRV_6_UNIT 1</v>
          </cell>
        </row>
        <row r="930">
          <cell r="X930" t="str">
            <v>RIOOSO_1_QF</v>
          </cell>
        </row>
        <row r="931">
          <cell r="X931" t="str">
            <v>RIVRBK_1_LNDFIL</v>
          </cell>
        </row>
        <row r="932">
          <cell r="X932" t="str">
            <v>ROLLIN_6_UNIT</v>
          </cell>
        </row>
        <row r="933">
          <cell r="X933" t="str">
            <v>ROSMDW_2_WIND1</v>
          </cell>
        </row>
        <row r="934">
          <cell r="X934" t="str">
            <v>RSMSLR_6_SOLAR1</v>
          </cell>
        </row>
        <row r="935">
          <cell r="X935" t="str">
            <v>RSMSLR_6_SOLAR2</v>
          </cell>
        </row>
        <row r="936">
          <cell r="X936" t="str">
            <v>RUSCTY_2_UNITS</v>
          </cell>
        </row>
        <row r="937">
          <cell r="X937" t="str">
            <v>RVRVEW_1_UNITA1</v>
          </cell>
        </row>
        <row r="938">
          <cell r="X938" t="str">
            <v>RVSIDE_2_RERCU3</v>
          </cell>
        </row>
        <row r="939">
          <cell r="X939" t="str">
            <v>RVSIDE_2_RERCU4</v>
          </cell>
        </row>
        <row r="940">
          <cell r="X940" t="str">
            <v>RVSIDE_6_RERCU1</v>
          </cell>
        </row>
        <row r="941">
          <cell r="X941" t="str">
            <v>RVSIDE_6_RERCU2</v>
          </cell>
        </row>
        <row r="942">
          <cell r="X942" t="str">
            <v>RVSIDE_6_SPRING</v>
          </cell>
        </row>
        <row r="943">
          <cell r="X943" t="str">
            <v>RVSIDE_7_SPRGU1</v>
          </cell>
        </row>
        <row r="944">
          <cell r="X944" t="str">
            <v>RVSIDE_7_SPRGU2</v>
          </cell>
        </row>
        <row r="945">
          <cell r="X945" t="str">
            <v>RVSIDE_7_SPRGU3</v>
          </cell>
        </row>
        <row r="946">
          <cell r="X946" t="str">
            <v>RVSIDE_7_SPRGU4</v>
          </cell>
        </row>
        <row r="947">
          <cell r="X947" t="str">
            <v>SALIRV_2_UNIT</v>
          </cell>
        </row>
        <row r="948">
          <cell r="X948" t="str">
            <v>SALTSP_7_UNIT 1</v>
          </cell>
        </row>
        <row r="949">
          <cell r="X949" t="str">
            <v>SALTSP_7_UNIT 2</v>
          </cell>
        </row>
        <row r="950">
          <cell r="X950" t="str">
            <v>SALTSP_7_UNITS</v>
          </cell>
        </row>
        <row r="951">
          <cell r="X951" t="str">
            <v>SAMPSN_6_KELCO1</v>
          </cell>
        </row>
        <row r="952">
          <cell r="X952" t="str">
            <v>SANITR_6_CTG1</v>
          </cell>
        </row>
        <row r="953">
          <cell r="X953" t="str">
            <v>SANITR_6_CTG2</v>
          </cell>
        </row>
        <row r="954">
          <cell r="X954" t="str">
            <v>SANITR_6_CTG3</v>
          </cell>
        </row>
        <row r="955">
          <cell r="X955" t="str">
            <v>SANITR_6_STG4</v>
          </cell>
        </row>
        <row r="956">
          <cell r="X956" t="str">
            <v>SANITR_6_UNITS</v>
          </cell>
        </row>
        <row r="957">
          <cell r="X957" t="str">
            <v>SANJOA_1_UNIT 1</v>
          </cell>
        </row>
        <row r="958">
          <cell r="X958" t="str">
            <v>SANLOB_1_LNDFIL</v>
          </cell>
        </row>
        <row r="959">
          <cell r="X959" t="str">
            <v>SANTFG_7_UNIT 1</v>
          </cell>
        </row>
        <row r="960">
          <cell r="X960" t="str">
            <v>SANTFG_7_UNIT 2</v>
          </cell>
        </row>
        <row r="961">
          <cell r="X961" t="str">
            <v>SANTFG_7_UNITS</v>
          </cell>
        </row>
        <row r="962">
          <cell r="X962" t="str">
            <v>SANTGO_6_COYOTE</v>
          </cell>
        </row>
        <row r="963">
          <cell r="X963" t="str">
            <v>SANWD_1_QF</v>
          </cell>
        </row>
        <row r="964">
          <cell r="X964" t="str">
            <v>SARGNT_2_UNIT</v>
          </cell>
        </row>
        <row r="965">
          <cell r="X965" t="str">
            <v>SAUGUS_2_TOLAND</v>
          </cell>
        </row>
        <row r="966">
          <cell r="X966" t="str">
            <v>SAUGUS_6_MWDFTH</v>
          </cell>
        </row>
        <row r="967">
          <cell r="X967" t="str">
            <v>SAUGUS_6_PTCHGN</v>
          </cell>
        </row>
        <row r="968">
          <cell r="X968" t="str">
            <v>SAUGUS_6_QF</v>
          </cell>
        </row>
        <row r="969">
          <cell r="X969" t="str">
            <v>SAUGUS_7_CHIQCN</v>
          </cell>
        </row>
        <row r="970">
          <cell r="X970" t="str">
            <v>SAUGUS_7_LOPEZ</v>
          </cell>
        </row>
        <row r="971">
          <cell r="X971" t="str">
            <v>SBERDO_2_PSP3</v>
          </cell>
        </row>
        <row r="972">
          <cell r="X972" t="str">
            <v>SBERDO_2_PSP4</v>
          </cell>
        </row>
        <row r="973">
          <cell r="X973" t="str">
            <v>SBERDO_2_QF</v>
          </cell>
        </row>
        <row r="974">
          <cell r="X974" t="str">
            <v>SBERDO_2_REDLND</v>
          </cell>
        </row>
        <row r="975">
          <cell r="X975" t="str">
            <v>SBERDO_2_RTS005</v>
          </cell>
        </row>
        <row r="976">
          <cell r="X976" t="str">
            <v>SBERDO_2_RTS007</v>
          </cell>
        </row>
        <row r="977">
          <cell r="X977" t="str">
            <v>SBERDO_2_SNTANA</v>
          </cell>
        </row>
        <row r="978">
          <cell r="X978" t="str">
            <v>SBERDO_6_MILLCK</v>
          </cell>
        </row>
        <row r="979">
          <cell r="X979" t="str">
            <v>SBERDO_7_CT3A</v>
          </cell>
        </row>
        <row r="980">
          <cell r="X980" t="str">
            <v>SBERDO_7_CT3B</v>
          </cell>
        </row>
        <row r="981">
          <cell r="X981" t="str">
            <v>SBERDO_7_CT4A</v>
          </cell>
        </row>
        <row r="982">
          <cell r="X982" t="str">
            <v>SBERDO_7_CT4B</v>
          </cell>
        </row>
        <row r="983">
          <cell r="X983" t="str">
            <v>SBERDO_7_STG3</v>
          </cell>
        </row>
        <row r="984">
          <cell r="X984" t="str">
            <v>SBERDO_7_STG4</v>
          </cell>
        </row>
        <row r="985">
          <cell r="X985" t="str">
            <v>SCHLTE_1_PL1X3</v>
          </cell>
        </row>
        <row r="986">
          <cell r="X986" t="str">
            <v>SCHLTE_1_UNITA1</v>
          </cell>
        </row>
        <row r="987">
          <cell r="X987" t="str">
            <v>SCHLTE_1_UNITA2</v>
          </cell>
        </row>
        <row r="988">
          <cell r="X988" t="str">
            <v>SCHNDR_1_FIVPTS</v>
          </cell>
        </row>
        <row r="989">
          <cell r="X989" t="str">
            <v>SCHNDR_1_WSTSDE</v>
          </cell>
        </row>
        <row r="990">
          <cell r="X990" t="str">
            <v>SEARLS_7_ARGUS</v>
          </cell>
        </row>
        <row r="991">
          <cell r="X991" t="str">
            <v>SEARLS_7_WESTEN</v>
          </cell>
        </row>
        <row r="992">
          <cell r="X992" t="str">
            <v>SEAWST_6_LAPOS</v>
          </cell>
        </row>
        <row r="993">
          <cell r="X993" t="str">
            <v>SEGS_1_SEGS2</v>
          </cell>
        </row>
        <row r="994">
          <cell r="X994" t="str">
            <v>SENTNL_2_CTG1</v>
          </cell>
        </row>
        <row r="995">
          <cell r="X995" t="str">
            <v>SENTNL_2_CTG2</v>
          </cell>
        </row>
        <row r="996">
          <cell r="X996" t="str">
            <v>SENTNL_2_CTG3</v>
          </cell>
        </row>
        <row r="997">
          <cell r="X997" t="str">
            <v>SENTNL_2_CTG4</v>
          </cell>
        </row>
        <row r="998">
          <cell r="X998" t="str">
            <v>SENTNL_2_CTG5</v>
          </cell>
        </row>
        <row r="999">
          <cell r="X999" t="str">
            <v>SENTNL_2_CTG6</v>
          </cell>
        </row>
        <row r="1000">
          <cell r="X1000" t="str">
            <v>SENTNL_2_CTG7</v>
          </cell>
        </row>
        <row r="1001">
          <cell r="X1001" t="str">
            <v>SENTNL_2_CTG8</v>
          </cell>
        </row>
        <row r="1002">
          <cell r="X1002" t="str">
            <v>SGREGY_6_SANGER</v>
          </cell>
        </row>
        <row r="1003">
          <cell r="X1003" t="str">
            <v>SHELRF_1_UNITS</v>
          </cell>
        </row>
        <row r="1004">
          <cell r="X1004" t="str">
            <v>SHELRF_7_UNIT 1</v>
          </cell>
        </row>
        <row r="1005">
          <cell r="X1005" t="str">
            <v>SHELRF_7_UNIT 2</v>
          </cell>
        </row>
        <row r="1006">
          <cell r="X1006" t="str">
            <v>SHELRF_7_UNIT 3</v>
          </cell>
        </row>
        <row r="1007">
          <cell r="X1007" t="str">
            <v>SIERRA_1_UNITS</v>
          </cell>
        </row>
        <row r="1008">
          <cell r="X1008" t="str">
            <v>SISQUC_1_SMARIA</v>
          </cell>
        </row>
        <row r="1009">
          <cell r="X1009" t="str">
            <v>SJOSEA_7_SJCONV</v>
          </cell>
        </row>
        <row r="1010">
          <cell r="X1010" t="str">
            <v>SLSTR1_2_SOLAR1</v>
          </cell>
        </row>
        <row r="1011">
          <cell r="X1011" t="str">
            <v>SLSTR1_2_SOLR1A</v>
          </cell>
        </row>
        <row r="1012">
          <cell r="X1012" t="str">
            <v>SLSTR2_2_SOLAR2</v>
          </cell>
        </row>
        <row r="1013">
          <cell r="X1013" t="str">
            <v>SLUISP_2_UNIT 1</v>
          </cell>
        </row>
        <row r="1014">
          <cell r="X1014" t="str">
            <v>SLUISP_2_UNIT 2</v>
          </cell>
        </row>
        <row r="1015">
          <cell r="X1015" t="str">
            <v>SLUISP_2_UNIT 3</v>
          </cell>
        </row>
        <row r="1016">
          <cell r="X1016" t="str">
            <v>SLUISP_2_UNIT 4</v>
          </cell>
        </row>
        <row r="1017">
          <cell r="X1017" t="str">
            <v>SLUISP_2_UNIT 5</v>
          </cell>
        </row>
        <row r="1018">
          <cell r="X1018" t="str">
            <v>SLUISP_2_UNIT 6</v>
          </cell>
        </row>
        <row r="1019">
          <cell r="X1019" t="str">
            <v>SLUISP_2_UNIT 7</v>
          </cell>
        </row>
        <row r="1020">
          <cell r="X1020" t="str">
            <v>SLUISP_2_UNIT 8</v>
          </cell>
        </row>
        <row r="1021">
          <cell r="X1021" t="str">
            <v>SLUISP_2_UNITS</v>
          </cell>
        </row>
        <row r="1022">
          <cell r="X1022" t="str">
            <v>SLVRPK_7_SPP</v>
          </cell>
        </row>
        <row r="1023">
          <cell r="X1023" t="str">
            <v>SLYCRK_1_UNIT 1</v>
          </cell>
        </row>
        <row r="1024">
          <cell r="X1024" t="str">
            <v>SMARQF_1_UNIT 1</v>
          </cell>
        </row>
        <row r="1025">
          <cell r="X1025" t="str">
            <v>SMPAND_7_UNIT</v>
          </cell>
        </row>
        <row r="1026">
          <cell r="X1026" t="str">
            <v>SMPRIP_1_SMPSON</v>
          </cell>
        </row>
        <row r="1027">
          <cell r="X1027" t="str">
            <v>SMRCOS_6_LNDFIL</v>
          </cell>
        </row>
        <row r="1028">
          <cell r="X1028" t="str">
            <v>SMRCOS_6_UNIT 1</v>
          </cell>
        </row>
        <row r="1029">
          <cell r="X1029" t="str">
            <v>SMUDGO_7_UNIT 1</v>
          </cell>
        </row>
        <row r="1030">
          <cell r="X1030" t="str">
            <v>SNCLRA_2_HOWLNG</v>
          </cell>
        </row>
        <row r="1031">
          <cell r="X1031" t="str">
            <v>SNCLRA_6_OXGEN</v>
          </cell>
        </row>
        <row r="1032">
          <cell r="X1032" t="str">
            <v>SNCLRA_6_PROCGN</v>
          </cell>
        </row>
        <row r="1033">
          <cell r="X1033" t="str">
            <v>SNCLRA_6_QF</v>
          </cell>
        </row>
        <row r="1034">
          <cell r="X1034" t="str">
            <v>SNCLRA_6_WILLMT</v>
          </cell>
        </row>
        <row r="1035">
          <cell r="X1035" t="str">
            <v>SNDBAR_7_UNIT 1</v>
          </cell>
        </row>
        <row r="1036">
          <cell r="X1036" t="str">
            <v>SNMALF_6_UNITS</v>
          </cell>
        </row>
        <row r="1037">
          <cell r="X1037" t="str">
            <v>SOLDAD_1_SLDPRS</v>
          </cell>
        </row>
        <row r="1038">
          <cell r="X1038" t="str">
            <v>SOUTH_2_UNIT</v>
          </cell>
        </row>
        <row r="1039">
          <cell r="X1039" t="str">
            <v>SPAULD_6_UNIT 1</v>
          </cell>
        </row>
        <row r="1040">
          <cell r="X1040" t="str">
            <v>SPAULD_6_UNIT 2</v>
          </cell>
        </row>
        <row r="1041">
          <cell r="X1041" t="str">
            <v>SPAULD_6_UNIT 3</v>
          </cell>
        </row>
        <row r="1042">
          <cell r="X1042" t="str">
            <v>SPAULD_6_UNIT12</v>
          </cell>
        </row>
        <row r="1043">
          <cell r="X1043" t="str">
            <v>SPBURN_2_UNIT 1</v>
          </cell>
        </row>
        <row r="1044">
          <cell r="X1044" t="str">
            <v>SPBURN_7_SNOWMT</v>
          </cell>
        </row>
        <row r="1045">
          <cell r="X1045" t="str">
            <v>SPI LI_2_UNIT 1</v>
          </cell>
        </row>
        <row r="1046">
          <cell r="X1046" t="str">
            <v>SPIAND_1_UNIT</v>
          </cell>
        </row>
        <row r="1047">
          <cell r="X1047" t="str">
            <v>SPICER_1_UNIT 1</v>
          </cell>
        </row>
        <row r="1048">
          <cell r="X1048" t="str">
            <v>SPICER_1_UNIT 2</v>
          </cell>
        </row>
        <row r="1049">
          <cell r="X1049" t="str">
            <v>SPICER_1_UNIT 3</v>
          </cell>
        </row>
        <row r="1050">
          <cell r="X1050" t="str">
            <v>SPICER_1_UNITS</v>
          </cell>
        </row>
        <row r="1051">
          <cell r="X1051" t="str">
            <v>SPIFBD_1_PL1X2</v>
          </cell>
        </row>
        <row r="1052">
          <cell r="X1052" t="str">
            <v>SPQUIN_6_SRPCQU</v>
          </cell>
        </row>
        <row r="1053">
          <cell r="X1053" t="str">
            <v>SPRGAP_1_UNIT 1</v>
          </cell>
        </row>
        <row r="1054">
          <cell r="X1054" t="str">
            <v>SPRGVL_2_QF</v>
          </cell>
        </row>
        <row r="1055">
          <cell r="X1055" t="str">
            <v>SPRGVL_2_TULE</v>
          </cell>
        </row>
        <row r="1056">
          <cell r="X1056" t="str">
            <v>SPRGVL_2_TULESC</v>
          </cell>
        </row>
        <row r="1057">
          <cell r="X1057" t="str">
            <v>SPSUSN_6_UNIT</v>
          </cell>
        </row>
        <row r="1058">
          <cell r="X1058" t="str">
            <v>SRINTL_6_UNIT</v>
          </cell>
        </row>
        <row r="1059">
          <cell r="X1059" t="str">
            <v>STANIS_7_UNIT 1</v>
          </cell>
        </row>
        <row r="1060">
          <cell r="X1060" t="str">
            <v>STAT B_6_SOLTRB</v>
          </cell>
        </row>
        <row r="1061">
          <cell r="X1061" t="str">
            <v>STAUFF_1_UNIT</v>
          </cell>
        </row>
        <row r="1062">
          <cell r="X1062" t="str">
            <v>STIGCT_2_LODI</v>
          </cell>
        </row>
        <row r="1063">
          <cell r="X1063" t="str">
            <v>STNRES_1_UNIT</v>
          </cell>
        </row>
        <row r="1064">
          <cell r="X1064" t="str">
            <v>STOILS_1_UNITS</v>
          </cell>
        </row>
        <row r="1065">
          <cell r="X1065" t="str">
            <v>STOREY_7_MDRCHW</v>
          </cell>
        </row>
        <row r="1066">
          <cell r="X1066" t="str">
            <v>STRMVW_7_SDSU B</v>
          </cell>
        </row>
        <row r="1067">
          <cell r="X1067" t="str">
            <v>STRMVW_7_SDSU C</v>
          </cell>
        </row>
        <row r="1068">
          <cell r="X1068" t="str">
            <v>STROUD_6_SOLAR</v>
          </cell>
        </row>
        <row r="1069">
          <cell r="X1069" t="str">
            <v>SUISUN_7_CTYFAI</v>
          </cell>
        </row>
        <row r="1070">
          <cell r="X1070" t="str">
            <v>SUNNY_1_UNIT</v>
          </cell>
        </row>
        <row r="1071">
          <cell r="X1071" t="str">
            <v>SUNRIS_2_PL1X3</v>
          </cell>
        </row>
        <row r="1072">
          <cell r="X1072" t="str">
            <v>SUNRIS_2_UNIT 1</v>
          </cell>
        </row>
        <row r="1073">
          <cell r="X1073" t="str">
            <v>SUNRIS_2_UNIT 2</v>
          </cell>
        </row>
        <row r="1074">
          <cell r="X1074" t="str">
            <v>SUNRIS_2_UNIT 3</v>
          </cell>
        </row>
        <row r="1075">
          <cell r="X1075" t="str">
            <v>SUNSET_2_UNIT A</v>
          </cell>
        </row>
        <row r="1076">
          <cell r="X1076" t="str">
            <v>SUNSET_2_UNIT B</v>
          </cell>
        </row>
        <row r="1077">
          <cell r="X1077" t="str">
            <v>SUNSET_2_UNIT C</v>
          </cell>
        </row>
        <row r="1078">
          <cell r="X1078" t="str">
            <v>SUNSET_2_UNITS</v>
          </cell>
        </row>
        <row r="1079">
          <cell r="X1079" t="str">
            <v>SUNSHN_2_LNDFL</v>
          </cell>
        </row>
        <row r="1080">
          <cell r="X1080" t="str">
            <v>SUNSHN_2_LNDFL1</v>
          </cell>
        </row>
        <row r="1081">
          <cell r="X1081" t="str">
            <v>SUNSHN_2_LNDFL2</v>
          </cell>
        </row>
        <row r="1082">
          <cell r="X1082" t="str">
            <v>SUNSHN_2_LNDFL3</v>
          </cell>
        </row>
        <row r="1083">
          <cell r="X1083" t="str">
            <v>SUNSHN_2_LNDFL4</v>
          </cell>
        </row>
        <row r="1084">
          <cell r="X1084" t="str">
            <v>SUNSHN_2_LNDFL5</v>
          </cell>
        </row>
        <row r="1085">
          <cell r="X1085" t="str">
            <v>SUTTER_2_CTG1</v>
          </cell>
        </row>
        <row r="1086">
          <cell r="X1086" t="str">
            <v>SUTTER_2_CTG2</v>
          </cell>
        </row>
        <row r="1087">
          <cell r="X1087" t="str">
            <v>SUTTER_2_PL1X3</v>
          </cell>
        </row>
        <row r="1088">
          <cell r="X1088" t="str">
            <v>SUTTER_2_STG</v>
          </cell>
        </row>
        <row r="1089">
          <cell r="X1089" t="str">
            <v>SYCAMR_2_UNIT 1</v>
          </cell>
        </row>
        <row r="1090">
          <cell r="X1090" t="str">
            <v>SYCAMR_2_UNIT 2</v>
          </cell>
        </row>
        <row r="1091">
          <cell r="X1091" t="str">
            <v>SYCAMR_2_UNIT 3</v>
          </cell>
        </row>
        <row r="1092">
          <cell r="X1092" t="str">
            <v>SYCAMR_2_UNIT 4</v>
          </cell>
        </row>
        <row r="1093">
          <cell r="X1093" t="str">
            <v>SYLMAR_2_LDWP</v>
          </cell>
        </row>
        <row r="1094">
          <cell r="X1094" t="str">
            <v>TANHIL_6_SOLART</v>
          </cell>
        </row>
        <row r="1095">
          <cell r="X1095" t="str">
            <v>TBLMTN_6_QF</v>
          </cell>
        </row>
        <row r="1096">
          <cell r="X1096" t="str">
            <v>TEMBLR_7_WELLPT</v>
          </cell>
        </row>
        <row r="1097">
          <cell r="X1097" t="str">
            <v>TENGEN_2_PL1X2</v>
          </cell>
        </row>
        <row r="1098">
          <cell r="X1098" t="str">
            <v>TENGEN_6_UNIT 1</v>
          </cell>
        </row>
        <row r="1099">
          <cell r="X1099" t="str">
            <v>TENGEN_6_UNIT 2</v>
          </cell>
        </row>
        <row r="1100">
          <cell r="X1100" t="str">
            <v>TERMEX_2_PL1X3</v>
          </cell>
        </row>
        <row r="1101">
          <cell r="X1101" t="str">
            <v>TESLA_1_QF</v>
          </cell>
        </row>
        <row r="1102">
          <cell r="X1102" t="str">
            <v>THERMA_2_UNIT 1</v>
          </cell>
        </row>
        <row r="1103">
          <cell r="X1103" t="str">
            <v>THERMA_2_UNIT 2</v>
          </cell>
        </row>
        <row r="1104">
          <cell r="X1104" t="str">
            <v>THERMA_2_UNIT 3</v>
          </cell>
        </row>
        <row r="1105">
          <cell r="X1105" t="str">
            <v>THERMA_2_UNIT 4</v>
          </cell>
        </row>
        <row r="1106">
          <cell r="X1106" t="str">
            <v>THMENG_1_UNIT 1</v>
          </cell>
        </row>
        <row r="1107">
          <cell r="X1107" t="str">
            <v>TIDWTR_2_UNIT 1</v>
          </cell>
        </row>
        <row r="1108">
          <cell r="X1108" t="str">
            <v>TIDWTR_2_UNIT 2</v>
          </cell>
        </row>
        <row r="1109">
          <cell r="X1109" t="str">
            <v>TIDWTR_2_UNIT 3</v>
          </cell>
        </row>
        <row r="1110">
          <cell r="X1110" t="str">
            <v>TIDWTR_2_UNITS</v>
          </cell>
        </row>
        <row r="1111">
          <cell r="X1111" t="str">
            <v>TIFFNY_1_DILLON</v>
          </cell>
        </row>
        <row r="1112">
          <cell r="X1112" t="str">
            <v>TIGRCK_7_UNIT 1</v>
          </cell>
        </row>
        <row r="1113">
          <cell r="X1113" t="str">
            <v>TIGRCK_7_UNIT 2</v>
          </cell>
        </row>
        <row r="1114">
          <cell r="X1114" t="str">
            <v>TIGRCK_7_UNITS</v>
          </cell>
        </row>
        <row r="1115">
          <cell r="X1115" t="str">
            <v>TKOPWR_2_UNIT</v>
          </cell>
        </row>
        <row r="1116">
          <cell r="X1116" t="str">
            <v>TMPLTN_2_SOLAR</v>
          </cell>
        </row>
        <row r="1117">
          <cell r="X1117" t="str">
            <v>TOADTW_6_UNIT</v>
          </cell>
        </row>
        <row r="1118">
          <cell r="X1118" t="str">
            <v>TOPAZ_2_SOLAR</v>
          </cell>
        </row>
        <row r="1119">
          <cell r="X1119" t="str">
            <v>TULLCK_7_UNIT 1</v>
          </cell>
        </row>
        <row r="1120">
          <cell r="X1120" t="str">
            <v>TULLCK_7_UNIT 2</v>
          </cell>
        </row>
        <row r="1121">
          <cell r="X1121" t="str">
            <v>TULLCK_7_UNIT 3</v>
          </cell>
        </row>
        <row r="1122">
          <cell r="X1122" t="str">
            <v>TULLCK_7_UNITS</v>
          </cell>
        </row>
        <row r="1123">
          <cell r="X1123" t="str">
            <v>TUPMAN_1_BIOGAS</v>
          </cell>
        </row>
        <row r="1124">
          <cell r="X1124" t="str">
            <v>TWISSL_6_SOLAR</v>
          </cell>
        </row>
        <row r="1125">
          <cell r="X1125" t="str">
            <v>TXMCKT_6_UNIT</v>
          </cell>
        </row>
        <row r="1126">
          <cell r="X1126" t="str">
            <v>UCMTG_7_UCSD1</v>
          </cell>
        </row>
        <row r="1127">
          <cell r="X1127" t="str">
            <v>UCMTG_7_UCSD2</v>
          </cell>
        </row>
        <row r="1128">
          <cell r="X1128" t="str">
            <v>UKIAH_7_LAKEMN</v>
          </cell>
        </row>
        <row r="1129">
          <cell r="X1129" t="str">
            <v>ULTOGL_1_POSO</v>
          </cell>
        </row>
        <row r="1130">
          <cell r="X1130" t="str">
            <v>ULTPCH_1_UNIT 1</v>
          </cell>
        </row>
        <row r="1131">
          <cell r="X1131" t="str">
            <v>ULTPFR_1_UNIT 1</v>
          </cell>
        </row>
        <row r="1132">
          <cell r="X1132" t="str">
            <v>ULTRCK_2_UNIT</v>
          </cell>
        </row>
        <row r="1133">
          <cell r="X1133" t="str">
            <v>UNCHEM_1_UNIT</v>
          </cell>
        </row>
        <row r="1134">
          <cell r="X1134" t="str">
            <v>UNOCAL_1_UNIT 1</v>
          </cell>
        </row>
        <row r="1135">
          <cell r="X1135" t="str">
            <v>UNOCAL_1_UNIT 2</v>
          </cell>
        </row>
        <row r="1136">
          <cell r="X1136" t="str">
            <v>UNOCAL_1_UNIT 3</v>
          </cell>
        </row>
        <row r="1137">
          <cell r="X1137" t="str">
            <v>UNOCAL_1_UNITS</v>
          </cell>
        </row>
        <row r="1138">
          <cell r="X1138" t="str">
            <v>UNTDQF_7_UNITS</v>
          </cell>
        </row>
        <row r="1139">
          <cell r="X1139" t="str">
            <v>UNVRSY_1_UNIT 1</v>
          </cell>
        </row>
        <row r="1140">
          <cell r="X1140" t="str">
            <v>URBAN_6_NMED1</v>
          </cell>
        </row>
        <row r="1141">
          <cell r="X1141" t="str">
            <v>USWND1_2_UNITS</v>
          </cell>
        </row>
        <row r="1142">
          <cell r="X1142" t="str">
            <v>USWND2_1_UNITS</v>
          </cell>
        </row>
        <row r="1143">
          <cell r="X1143" t="str">
            <v>USWND4_2_UNITS</v>
          </cell>
        </row>
        <row r="1144">
          <cell r="X1144" t="str">
            <v>USWNDR_2_SMUD</v>
          </cell>
        </row>
        <row r="1145">
          <cell r="X1145" t="str">
            <v>USWNDR_2_SMUD2</v>
          </cell>
        </row>
        <row r="1146">
          <cell r="X1146" t="str">
            <v>USWNDR_2_UNITS</v>
          </cell>
        </row>
        <row r="1147">
          <cell r="X1147" t="str">
            <v>USWPFK_6_FRICK</v>
          </cell>
        </row>
        <row r="1148">
          <cell r="X1148" t="str">
            <v>USWPJR_2_UNITS</v>
          </cell>
        </row>
        <row r="1149">
          <cell r="X1149" t="str">
            <v>VACADX_1_NAS</v>
          </cell>
        </row>
        <row r="1150">
          <cell r="X1150" t="str">
            <v>VACADX_1_QF</v>
          </cell>
        </row>
        <row r="1151">
          <cell r="X1151" t="str">
            <v>VACADX_1_SOLAR</v>
          </cell>
        </row>
        <row r="1152">
          <cell r="X1152" t="str">
            <v>VACADX_1_UNITA1</v>
          </cell>
        </row>
        <row r="1153">
          <cell r="X1153" t="str">
            <v>VALLEY_5_PERRIS</v>
          </cell>
        </row>
        <row r="1154">
          <cell r="X1154" t="str">
            <v>VALLEY_5_REDMTN</v>
          </cell>
        </row>
        <row r="1155">
          <cell r="X1155" t="str">
            <v>VALLEY_5_RTS044</v>
          </cell>
        </row>
        <row r="1156">
          <cell r="X1156" t="str">
            <v>VALLEY_7_BADLND</v>
          </cell>
        </row>
        <row r="1157">
          <cell r="X1157" t="str">
            <v>VALLEY_7_UNITA1</v>
          </cell>
        </row>
        <row r="1158">
          <cell r="X1158" t="str">
            <v>VEDDER_1_SEKERN</v>
          </cell>
        </row>
        <row r="1159">
          <cell r="X1159" t="str">
            <v>VERNON_6_GONZL1</v>
          </cell>
        </row>
        <row r="1160">
          <cell r="X1160" t="str">
            <v>VERNON_6_GONZL2</v>
          </cell>
        </row>
        <row r="1161">
          <cell r="X1161" t="str">
            <v>VERNON_6_MALBRG</v>
          </cell>
        </row>
        <row r="1162">
          <cell r="X1162" t="str">
            <v>VERNON_7_CTG1</v>
          </cell>
        </row>
        <row r="1163">
          <cell r="X1163" t="str">
            <v>VERNON_7_CTG2</v>
          </cell>
        </row>
        <row r="1164">
          <cell r="X1164" t="str">
            <v>VERNON_7_STG3</v>
          </cell>
        </row>
        <row r="1165">
          <cell r="X1165" t="str">
            <v>VESTAL_2_KERN</v>
          </cell>
        </row>
        <row r="1166">
          <cell r="X1166" t="str">
            <v>VESTAL_2_RTS042</v>
          </cell>
        </row>
        <row r="1167">
          <cell r="X1167" t="str">
            <v>VESTAL_2_WELLHD</v>
          </cell>
        </row>
        <row r="1168">
          <cell r="X1168" t="str">
            <v>VESTAL_6_KERNU1</v>
          </cell>
        </row>
        <row r="1169">
          <cell r="X1169" t="str">
            <v>VESTAL_6_KERNU2</v>
          </cell>
        </row>
        <row r="1170">
          <cell r="X1170" t="str">
            <v>VESTAL_6_QF</v>
          </cell>
        </row>
        <row r="1171">
          <cell r="X1171" t="str">
            <v>VESTAL_6_ULTRGN</v>
          </cell>
        </row>
        <row r="1172">
          <cell r="X1172" t="str">
            <v>VESTAL_6_WDFIRE</v>
          </cell>
        </row>
        <row r="1173">
          <cell r="X1173" t="str">
            <v>VICTOR_1_EXSLRA</v>
          </cell>
        </row>
        <row r="1174">
          <cell r="X1174" t="str">
            <v>VICTOR_1_EXSLRB</v>
          </cell>
        </row>
        <row r="1175">
          <cell r="X1175" t="str">
            <v>VICTOR_1_QF</v>
          </cell>
        </row>
        <row r="1176">
          <cell r="X1176" t="str">
            <v>VICTOR_1_SLRHES</v>
          </cell>
        </row>
        <row r="1177">
          <cell r="X1177" t="str">
            <v>VICTOR_1_SOLAR1</v>
          </cell>
        </row>
        <row r="1178">
          <cell r="X1178" t="str">
            <v>VILLPK_2_VALLYV</v>
          </cell>
        </row>
        <row r="1179">
          <cell r="X1179" t="str">
            <v>VILLPK_6_MWDYOR</v>
          </cell>
        </row>
        <row r="1180">
          <cell r="X1180" t="str">
            <v>VINCNT_2_QF</v>
          </cell>
        </row>
        <row r="1181">
          <cell r="X1181" t="str">
            <v>VINCNT_2_WESTWD</v>
          </cell>
        </row>
        <row r="1182">
          <cell r="X1182" t="str">
            <v>VISTA_2_FCELL</v>
          </cell>
        </row>
        <row r="1183">
          <cell r="X1183" t="str">
            <v>VISTA_2_RIALTO</v>
          </cell>
        </row>
        <row r="1184">
          <cell r="X1184" t="str">
            <v>VISTA_6_QF</v>
          </cell>
        </row>
        <row r="1185">
          <cell r="X1185" t="str">
            <v>VLCNTR_6_VCSLR1</v>
          </cell>
        </row>
        <row r="1186">
          <cell r="X1186" t="str">
            <v>VLCNTR_6_VCSLR2</v>
          </cell>
        </row>
        <row r="1187">
          <cell r="X1187" t="str">
            <v>VLYHOM_7_SSJID</v>
          </cell>
        </row>
        <row r="1188">
          <cell r="X1188" t="str">
            <v>VOLTA_2_UNIT 1</v>
          </cell>
        </row>
        <row r="1189">
          <cell r="X1189" t="str">
            <v>VOLTA_2_UNIT 2</v>
          </cell>
        </row>
        <row r="1190">
          <cell r="X1190" t="str">
            <v>VOLTA_6_DIGHYD</v>
          </cell>
        </row>
        <row r="1191">
          <cell r="X1191" t="str">
            <v>VOLTA_7_BAILEY</v>
          </cell>
        </row>
        <row r="1192">
          <cell r="X1192" t="str">
            <v>VOLTA_7_QFUNTS</v>
          </cell>
        </row>
        <row r="1193">
          <cell r="X1193" t="str">
            <v>WADHAM_6_UNIT</v>
          </cell>
        </row>
        <row r="1194">
          <cell r="X1194" t="str">
            <v>WALCRK_2_CTG1</v>
          </cell>
        </row>
        <row r="1195">
          <cell r="X1195" t="str">
            <v>WALCRK_2_CTG2</v>
          </cell>
        </row>
        <row r="1196">
          <cell r="X1196" t="str">
            <v>WALCRK_2_CTG3</v>
          </cell>
        </row>
        <row r="1197">
          <cell r="X1197" t="str">
            <v>WALCRK_2_CTG4</v>
          </cell>
        </row>
        <row r="1198">
          <cell r="X1198" t="str">
            <v>WALCRK_2_CTG5</v>
          </cell>
        </row>
        <row r="1199">
          <cell r="X1199" t="str">
            <v>WALNUT_2_SOLAR</v>
          </cell>
        </row>
        <row r="1200">
          <cell r="X1200" t="str">
            <v>WALNUT_6_HILLGEN</v>
          </cell>
        </row>
        <row r="1201">
          <cell r="X1201" t="str">
            <v>WALNUT_7_WCOVCT</v>
          </cell>
        </row>
        <row r="1202">
          <cell r="X1202" t="str">
            <v>WALNUT_7_WCOVST</v>
          </cell>
        </row>
        <row r="1203">
          <cell r="X1203" t="str">
            <v>WARNE_2_UNIT</v>
          </cell>
        </row>
        <row r="1204">
          <cell r="X1204" t="str">
            <v>WARNE_2_UNIT 1</v>
          </cell>
        </row>
        <row r="1205">
          <cell r="X1205" t="str">
            <v>WARNE_2_UNIT 2</v>
          </cell>
        </row>
        <row r="1206">
          <cell r="X1206" t="str">
            <v>WAUKNA_1_SOLAR</v>
          </cell>
        </row>
        <row r="1207">
          <cell r="X1207" t="str">
            <v>WDFRDF_2_UNITS</v>
          </cell>
        </row>
        <row r="1208">
          <cell r="X1208" t="str">
            <v>WDLEAF_7_UNIT 1</v>
          </cell>
        </row>
        <row r="1209">
          <cell r="X1209" t="str">
            <v>WEBER_6_FORWRD</v>
          </cell>
        </row>
        <row r="1210">
          <cell r="X1210" t="str">
            <v>WESTPT_2_UNIT</v>
          </cell>
        </row>
        <row r="1211">
          <cell r="X1211" t="str">
            <v>WFRESN_1_SOLAR</v>
          </cell>
        </row>
        <row r="1212">
          <cell r="X1212" t="str">
            <v>WHEATL_6_LNDFIL</v>
          </cell>
        </row>
        <row r="1213">
          <cell r="X1213" t="str">
            <v>WHTWTR_1_WINDA1</v>
          </cell>
        </row>
        <row r="1214">
          <cell r="X1214" t="str">
            <v>WINAMD_6_UNIT 1</v>
          </cell>
        </row>
        <row r="1215">
          <cell r="X1215" t="str">
            <v>WINAMD_6_UNIT 2</v>
          </cell>
        </row>
        <row r="1216">
          <cell r="X1216" t="str">
            <v>WISE_1_UNIT 1</v>
          </cell>
        </row>
        <row r="1217">
          <cell r="X1217" t="str">
            <v>WISE_1_UNIT 2</v>
          </cell>
        </row>
        <row r="1218">
          <cell r="X1218" t="str">
            <v>WISHON_6_UNIT 1</v>
          </cell>
        </row>
        <row r="1219">
          <cell r="X1219" t="str">
            <v>WISHON_6_UNIT 2</v>
          </cell>
        </row>
        <row r="1220">
          <cell r="X1220" t="str">
            <v>WISHON_6_UNIT 3</v>
          </cell>
        </row>
        <row r="1221">
          <cell r="X1221" t="str">
            <v>WISHON_6_UNIT 4</v>
          </cell>
        </row>
        <row r="1222">
          <cell r="X1222" t="str">
            <v>WISHON_6_UNITS</v>
          </cell>
        </row>
        <row r="1223">
          <cell r="X1223" t="str">
            <v>WLLWCR_6_CEDRFL</v>
          </cell>
        </row>
        <row r="1224">
          <cell r="X1224" t="str">
            <v>WNDMAS_2_UNIT 1</v>
          </cell>
        </row>
        <row r="1225">
          <cell r="X1225" t="str">
            <v>WNDSTR_2_WIND</v>
          </cell>
        </row>
        <row r="1226">
          <cell r="X1226" t="str">
            <v>WNDSTR_2_WIND1</v>
          </cell>
        </row>
        <row r="1227">
          <cell r="X1227" t="str">
            <v>WNDSTR_2_WIND2</v>
          </cell>
        </row>
        <row r="1228">
          <cell r="X1228" t="str">
            <v>WOLFSK_1_UNITA1</v>
          </cell>
        </row>
        <row r="1229">
          <cell r="X1229" t="str">
            <v>WRGHTP_7_AMENGY</v>
          </cell>
        </row>
        <row r="1230">
          <cell r="X1230" t="str">
            <v>WSENGY_1_UNIT 1</v>
          </cell>
        </row>
        <row r="1231">
          <cell r="X1231" t="str">
            <v>YUBACT_1_SUNSWT</v>
          </cell>
        </row>
        <row r="1232">
          <cell r="X1232" t="str">
            <v>YUBACT_6_UNITA1</v>
          </cell>
        </row>
        <row r="1233">
          <cell r="X1233" t="str">
            <v>ZANKER_1_UNIT 1</v>
          </cell>
        </row>
        <row r="1234">
          <cell r="X1234" t="str">
            <v>ZANKER_1_UNIT 2</v>
          </cell>
        </row>
        <row r="1235">
          <cell r="X1235" t="str">
            <v>ZOND_6_UNIT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_Entry_Form"/>
      <sheetName val="List_Data"/>
    </sheetNames>
    <sheetDataSet>
      <sheetData sheetId="0"/>
      <sheetData sheetId="1"/>
      <sheetData sheetId="2">
        <row r="2">
          <cell r="D2" t="str">
            <v>3PR - 3 Phases Renewable Energy</v>
          </cell>
        </row>
        <row r="3">
          <cell r="D3" t="str">
            <v>AGER - Agera Energy</v>
          </cell>
        </row>
        <row r="4">
          <cell r="D4" t="str">
            <v>APM - American PowerNet Management</v>
          </cell>
        </row>
        <row r="5">
          <cell r="D5" t="str">
            <v>AVCE - Apple Valley Clean Energy</v>
          </cell>
        </row>
        <row r="6">
          <cell r="D6" t="str">
            <v>CES - Calpine Energy Solutions</v>
          </cell>
        </row>
        <row r="7">
          <cell r="D7" t="str">
            <v>CPA - Calpine Power America</v>
          </cell>
        </row>
        <row r="8">
          <cell r="D8" t="str">
            <v>COBA - City of Baldwin Park</v>
          </cell>
        </row>
        <row r="9">
          <cell r="D9" t="str">
            <v>COCO - City of Commerce</v>
          </cell>
        </row>
        <row r="10">
          <cell r="D10" t="str">
            <v>COPA - City of Palmdale</v>
          </cell>
        </row>
        <row r="11">
          <cell r="D11" t="str">
            <v>COPO - City of Pomona</v>
          </cell>
        </row>
        <row r="12">
          <cell r="D12" t="str">
            <v>COHA - City of Hanford</v>
          </cell>
        </row>
        <row r="13">
          <cell r="D13" t="str">
            <v>LACC - Clean Power Alliance of Southern California</v>
          </cell>
        </row>
        <row r="14">
          <cell r="D14" t="str">
            <v>CPSF - CleanPowerSF</v>
          </cell>
        </row>
        <row r="15">
          <cell r="D15" t="str">
            <v>CEM1 - Commercial Energy of California</v>
          </cell>
        </row>
        <row r="16">
          <cell r="D16" t="str">
            <v>CNE - Constellation NewEnergy</v>
          </cell>
        </row>
        <row r="17">
          <cell r="D17" t="str">
            <v>DCE - Desert Community Energy</v>
          </cell>
        </row>
        <row r="18">
          <cell r="D18" t="str">
            <v>DEB - Direct Energy Business</v>
          </cell>
        </row>
        <row r="19">
          <cell r="D19" t="str">
            <v>DES - Direct Energy Services</v>
          </cell>
        </row>
        <row r="20">
          <cell r="D20" t="str">
            <v>EBCE - East Bay Community Energy</v>
          </cell>
        </row>
        <row r="21">
          <cell r="D21" t="str">
            <v>EIPS - EDF Trading</v>
          </cell>
        </row>
        <row r="22">
          <cell r="D22" t="str">
            <v>GECA - Gexa Energy California</v>
          </cell>
        </row>
        <row r="23">
          <cell r="D23" t="str">
            <v>CEI - Just Energy Solution</v>
          </cell>
        </row>
        <row r="24">
          <cell r="D24" t="str">
            <v>KCCP - King City Community Power</v>
          </cell>
        </row>
        <row r="25">
          <cell r="D25" t="str">
            <v>LCE - Lancaster Choice Energy</v>
          </cell>
        </row>
        <row r="26">
          <cell r="D26" t="str">
            <v>LPDE - Liberty Power Delaware</v>
          </cell>
        </row>
        <row r="27">
          <cell r="D27" t="str">
            <v>LPH - Liberty Power Holdings</v>
          </cell>
        </row>
        <row r="28">
          <cell r="D28" t="str">
            <v>MPG - Mansfield Power and Gas</v>
          </cell>
        </row>
        <row r="29">
          <cell r="D29" t="str">
            <v>MCE - Marin Clean Energy</v>
          </cell>
        </row>
        <row r="30">
          <cell r="D30" t="str">
            <v>MBCP - Monterey Bay Community Power Authority</v>
          </cell>
        </row>
        <row r="31">
          <cell r="D31" t="str">
            <v>PGE - Pacific Gas &amp; Electric</v>
          </cell>
        </row>
        <row r="32">
          <cell r="D32" t="str">
            <v>PALP - Palmco Power CA</v>
          </cell>
        </row>
        <row r="33">
          <cell r="D33" t="str">
            <v>PCEA - Peninsula Clean Energy Authority</v>
          </cell>
        </row>
        <row r="34">
          <cell r="D34" t="str">
            <v>PRIM - Pico Rivera Innovative Municipal Energy</v>
          </cell>
        </row>
        <row r="35">
          <cell r="D35" t="str">
            <v>PPG - Pilot Power Group</v>
          </cell>
        </row>
        <row r="36">
          <cell r="D36" t="str">
            <v>PION - Pioneer Community Energy</v>
          </cell>
        </row>
        <row r="37">
          <cell r="D37" t="str">
            <v>PRAX - Praxair Plainfield</v>
          </cell>
        </row>
        <row r="38">
          <cell r="D38" t="str">
            <v>RMEA - Rancho Mirage Energy Authority</v>
          </cell>
        </row>
        <row r="39">
          <cell r="D39" t="str">
            <v>RCEA - Redwood Coast Energy Authority</v>
          </cell>
        </row>
        <row r="40">
          <cell r="D40" t="str">
            <v>SDGE - San Diego Gas &amp; Electric</v>
          </cell>
        </row>
        <row r="41">
          <cell r="D41" t="str">
            <v>SJP - San Jacinto Power</v>
          </cell>
        </row>
        <row r="42">
          <cell r="D42" t="str">
            <v>SJCE - San Jose Clean Energy</v>
          </cell>
        </row>
        <row r="43">
          <cell r="D43" t="str">
            <v>SENA - Shell Energy North America</v>
          </cell>
        </row>
        <row r="44">
          <cell r="D44" t="str">
            <v>SVCE - Silicon Valley Clean Energy Authority</v>
          </cell>
        </row>
        <row r="45">
          <cell r="D45" t="str">
            <v>COSB - Solana Energy Alliance</v>
          </cell>
        </row>
        <row r="46">
          <cell r="D46" t="str">
            <v xml:space="preserve">SCP - Sonoma Clean Power Authority </v>
          </cell>
        </row>
        <row r="47">
          <cell r="D47" t="str">
            <v>SCE - Southern California Edison</v>
          </cell>
        </row>
        <row r="48">
          <cell r="D48" t="str">
            <v>TCEM - Tenaska California Energy Marketing</v>
          </cell>
        </row>
        <row r="49">
          <cell r="D49" t="str">
            <v>TPS - Tenaska Power Services</v>
          </cell>
        </row>
        <row r="50">
          <cell r="D50" t="str">
            <v>UCOP - The Regents of the University of California</v>
          </cell>
        </row>
        <row r="51">
          <cell r="D51" t="str">
            <v>TNG - Tiger Natural Gas</v>
          </cell>
        </row>
        <row r="52">
          <cell r="D52" t="str">
            <v>VCEA - Valley Clean Energy Alliance</v>
          </cell>
        </row>
        <row r="53">
          <cell r="D53" t="str">
            <v>WCES - Western Community Energy of Seven Cities</v>
          </cell>
        </row>
        <row r="54">
          <cell r="D54" t="str">
            <v>YEPE - YEP Energy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ertification"/>
      <sheetName val="ID and Local Area"/>
      <sheetName val="LSE Allocations"/>
      <sheetName val=" Summary"/>
      <sheetName val="I_Local_Res"/>
      <sheetName val="II_Addnl Local Resource List"/>
      <sheetName val="III_Committed Flexible_res"/>
      <sheetName val="2018 EFC"/>
    </sheetNames>
    <sheetDataSet>
      <sheetData sheetId="0" refreshError="1"/>
      <sheetData sheetId="1" refreshError="1"/>
      <sheetData sheetId="2">
        <row r="2">
          <cell r="A2" t="str">
            <v xml:space="preserve"> </v>
          </cell>
        </row>
        <row r="3">
          <cell r="A3" t="str">
            <v>7STDRD_1_SOLAR1</v>
          </cell>
        </row>
        <row r="4">
          <cell r="A4" t="str">
            <v>ACACIA_6_SOLAR</v>
          </cell>
        </row>
        <row r="5">
          <cell r="A5" t="str">
            <v>ADERA_1_SOLAR1</v>
          </cell>
        </row>
        <row r="6">
          <cell r="A6" t="str">
            <v>ADLIN_1_UNITS</v>
          </cell>
        </row>
        <row r="7">
          <cell r="A7" t="str">
            <v>ADMEST_6_SOLAR</v>
          </cell>
        </row>
        <row r="8">
          <cell r="A8" t="str">
            <v>ADOBEE_1_SOLAR</v>
          </cell>
        </row>
        <row r="9">
          <cell r="A9" t="str">
            <v>AGRICO_6_PL3N5</v>
          </cell>
        </row>
        <row r="10">
          <cell r="A10" t="str">
            <v>AGRICO_7_UNIT</v>
          </cell>
        </row>
        <row r="11">
          <cell r="A11" t="str">
            <v>AGUCAL_5_SOLAR1</v>
          </cell>
        </row>
        <row r="12">
          <cell r="A12" t="str">
            <v>ALAMIT_7_UNIT 1</v>
          </cell>
        </row>
        <row r="13">
          <cell r="A13" t="str">
            <v>ALAMIT_7_UNIT 2</v>
          </cell>
        </row>
        <row r="14">
          <cell r="A14" t="str">
            <v>ALAMIT_7_UNIT 3</v>
          </cell>
        </row>
        <row r="15">
          <cell r="A15" t="str">
            <v>ALAMIT_7_UNIT 4</v>
          </cell>
        </row>
        <row r="16">
          <cell r="A16" t="str">
            <v>ALAMIT_7_UNIT 5</v>
          </cell>
        </row>
        <row r="17">
          <cell r="A17" t="str">
            <v>ALAMIT_7_UNIT 6</v>
          </cell>
        </row>
        <row r="18">
          <cell r="A18" t="str">
            <v>ALAMO_6_UNIT</v>
          </cell>
        </row>
        <row r="19">
          <cell r="A19" t="str">
            <v>ALLGNY_6_HYDRO1</v>
          </cell>
        </row>
        <row r="20">
          <cell r="A20" t="str">
            <v>ALMEGT_1_UNIT 1</v>
          </cell>
        </row>
        <row r="21">
          <cell r="A21" t="str">
            <v>ALMEGT_1_UNIT 2</v>
          </cell>
        </row>
        <row r="22">
          <cell r="A22" t="str">
            <v>ALPSLR_1_NTHSLR</v>
          </cell>
          <cell r="F22" t="str">
            <v>RA Contract</v>
          </cell>
        </row>
        <row r="23">
          <cell r="A23" t="str">
            <v>ALPSLR_1_SPSSLR</v>
          </cell>
          <cell r="F23" t="str">
            <v>Wraparound</v>
          </cell>
        </row>
        <row r="24">
          <cell r="A24" t="str">
            <v>ALT6DN_2_WIND7</v>
          </cell>
        </row>
        <row r="25">
          <cell r="A25" t="str">
            <v>ALT6DS_2_WIND9</v>
          </cell>
        </row>
        <row r="26">
          <cell r="A26" t="str">
            <v>ALTA3A_2_CPCE4</v>
          </cell>
        </row>
        <row r="27">
          <cell r="A27" t="str">
            <v>ALTA3A_2_CPCE5</v>
          </cell>
        </row>
        <row r="28">
          <cell r="A28" t="str">
            <v>ALTA3A_2_CPCE8</v>
          </cell>
        </row>
        <row r="29">
          <cell r="A29" t="str">
            <v>ALTA4A_2_CPCW1</v>
          </cell>
        </row>
        <row r="30">
          <cell r="A30" t="str">
            <v>ALTA4B_2_CPCW2</v>
          </cell>
        </row>
        <row r="31">
          <cell r="A31" t="str">
            <v>ALTA4B_2_CPCW3</v>
          </cell>
        </row>
        <row r="32">
          <cell r="A32" t="str">
            <v>ALTA4B_2_CPCW6</v>
          </cell>
        </row>
        <row r="33">
          <cell r="A33" t="str">
            <v>ALTA6B_2_WIND11</v>
          </cell>
        </row>
        <row r="34">
          <cell r="A34" t="str">
            <v>ALTA6E_2_WIND10</v>
          </cell>
        </row>
        <row r="35">
          <cell r="A35" t="str">
            <v>ALTWD_1_QF</v>
          </cell>
        </row>
        <row r="36">
          <cell r="A36" t="str">
            <v>ANAHM_2_CANYN1</v>
          </cell>
        </row>
        <row r="37">
          <cell r="A37" t="str">
            <v>ANAHM_2_CANYN2</v>
          </cell>
        </row>
        <row r="38">
          <cell r="A38" t="str">
            <v>ANAHM_2_CANYN3</v>
          </cell>
        </row>
        <row r="39">
          <cell r="A39" t="str">
            <v>ANAHM_2_CANYN4</v>
          </cell>
        </row>
        <row r="40">
          <cell r="A40" t="str">
            <v>ANAHM_7_CT</v>
          </cell>
        </row>
        <row r="41">
          <cell r="A41" t="str">
            <v>ANTLPE_2_QF</v>
          </cell>
        </row>
        <row r="42">
          <cell r="A42" t="str">
            <v>APLHIL_1_SLABCK</v>
          </cell>
        </row>
        <row r="43">
          <cell r="A43" t="str">
            <v>ARBWD_6_QF</v>
          </cell>
        </row>
        <row r="44">
          <cell r="A44" t="str">
            <v>ARCOGN_2_UNITS</v>
          </cell>
        </row>
        <row r="45">
          <cell r="A45" t="str">
            <v>ARVINN_6_ORION1</v>
          </cell>
        </row>
        <row r="46">
          <cell r="A46" t="str">
            <v>ARVINN_6_ORION2</v>
          </cell>
        </row>
        <row r="47">
          <cell r="A47" t="str">
            <v>ASTORA_2_SOLAR1</v>
          </cell>
        </row>
        <row r="48">
          <cell r="A48" t="str">
            <v>ASTORA_2_SOLAR2</v>
          </cell>
        </row>
        <row r="49">
          <cell r="A49" t="str">
            <v>ATWEL2_1_SOLAR1</v>
          </cell>
        </row>
        <row r="50">
          <cell r="A50" t="str">
            <v>ATWELL_1_SOLAR</v>
          </cell>
        </row>
        <row r="51">
          <cell r="A51" t="str">
            <v>AVENAL_6_AVPARK</v>
          </cell>
        </row>
        <row r="52">
          <cell r="A52" t="str">
            <v>AVENAL_6_AVSLR1</v>
          </cell>
        </row>
        <row r="53">
          <cell r="A53" t="str">
            <v>AVENAL_6_AVSLR2</v>
          </cell>
        </row>
        <row r="54">
          <cell r="A54" t="str">
            <v>AVENAL_6_SANDDG</v>
          </cell>
        </row>
        <row r="55">
          <cell r="A55" t="str">
            <v>AVENAL_6_SUNCTY</v>
          </cell>
        </row>
        <row r="56">
          <cell r="A56" t="str">
            <v>AVSOLR_2_SOLAR</v>
          </cell>
        </row>
        <row r="57">
          <cell r="A57" t="str">
            <v>BALCHS_7_UNIT 1</v>
          </cell>
        </row>
        <row r="58">
          <cell r="A58" t="str">
            <v>BALCHS_7_UNIT 2</v>
          </cell>
        </row>
        <row r="59">
          <cell r="A59" t="str">
            <v>BALCHS_7_UNIT 3</v>
          </cell>
        </row>
        <row r="60">
          <cell r="A60" t="str">
            <v>BANGOR_6_HYDRO</v>
          </cell>
        </row>
        <row r="61">
          <cell r="A61" t="str">
            <v>BANKPP_2_NSPIN</v>
          </cell>
        </row>
        <row r="62">
          <cell r="A62" t="str">
            <v>BARRE_2_QF</v>
          </cell>
        </row>
        <row r="63">
          <cell r="A63" t="str">
            <v>BARRE_6_PEAKER</v>
          </cell>
        </row>
        <row r="64">
          <cell r="A64" t="str">
            <v>BASICE_2_UNITS</v>
          </cell>
        </row>
        <row r="65">
          <cell r="A65" t="str">
            <v>BDGRCK_1_UNITS</v>
          </cell>
        </row>
        <row r="66">
          <cell r="A66" t="str">
            <v>BEARDS_7_UNIT 1</v>
          </cell>
        </row>
        <row r="67">
          <cell r="A67" t="str">
            <v>BEARMT_1_UNIT</v>
          </cell>
        </row>
        <row r="68">
          <cell r="A68" t="str">
            <v>BELDEN_7_UNIT 1</v>
          </cell>
        </row>
        <row r="69">
          <cell r="A69" t="str">
            <v>BIGCRK_2_EXESWD</v>
          </cell>
        </row>
        <row r="70">
          <cell r="A70" t="str">
            <v>BIGCRK_7_DAM7</v>
          </cell>
        </row>
        <row r="71">
          <cell r="A71" t="str">
            <v>BIGCRK_7_MAMRES</v>
          </cell>
        </row>
        <row r="72">
          <cell r="A72" t="str">
            <v>BIGSKY_2_SOLAR1</v>
          </cell>
        </row>
        <row r="73">
          <cell r="A73" t="str">
            <v>BIGSKY_2_SOLAR2</v>
          </cell>
        </row>
        <row r="74">
          <cell r="A74" t="str">
            <v>BIGSKY_2_SOLAR3</v>
          </cell>
        </row>
        <row r="75">
          <cell r="A75" t="str">
            <v>BIGSKY_2_SOLAR4</v>
          </cell>
        </row>
        <row r="76">
          <cell r="A76" t="str">
            <v>BIGSKY_2_SOLAR5</v>
          </cell>
        </row>
        <row r="77">
          <cell r="A77" t="str">
            <v>BIGSKY_2_SOLAR6</v>
          </cell>
        </row>
        <row r="78">
          <cell r="A78" t="str">
            <v>BIGSKY_2_SOLAR7</v>
          </cell>
        </row>
        <row r="79">
          <cell r="A79" t="str">
            <v>BIOMAS_1_UNIT 1</v>
          </cell>
        </row>
        <row r="80">
          <cell r="A80" t="str">
            <v>BISHOP_1_ALAMO</v>
          </cell>
        </row>
        <row r="81">
          <cell r="A81" t="str">
            <v>BISHOP_1_UNITS</v>
          </cell>
        </row>
        <row r="82">
          <cell r="A82" t="str">
            <v>BKRFLD_2_SOLAR1</v>
          </cell>
        </row>
        <row r="83">
          <cell r="A83" t="str">
            <v>BLACK_7_UNIT 1</v>
          </cell>
        </row>
        <row r="84">
          <cell r="A84" t="str">
            <v>BLACK_7_UNIT 2</v>
          </cell>
        </row>
        <row r="85">
          <cell r="A85" t="str">
            <v>BLAST_1_WIND</v>
          </cell>
        </row>
        <row r="86">
          <cell r="A86" t="str">
            <v>BLCKBT_2_STONEY</v>
          </cell>
        </row>
        <row r="87">
          <cell r="A87" t="str">
            <v>BLCKWL_6_SOLAR1</v>
          </cell>
        </row>
        <row r="88">
          <cell r="A88" t="str">
            <v>BLKCRK_2_SOLAR1</v>
          </cell>
        </row>
        <row r="89">
          <cell r="A89" t="str">
            <v>BLM_2_UNITS</v>
          </cell>
        </row>
        <row r="90">
          <cell r="A90" t="str">
            <v>BLYTHE_1_SOLAR1</v>
          </cell>
        </row>
        <row r="91">
          <cell r="A91" t="str">
            <v>BLYTHE_1_SOLAR2</v>
          </cell>
        </row>
        <row r="92">
          <cell r="A92" t="str">
            <v>BNNIEN_7_ALTAPH</v>
          </cell>
        </row>
        <row r="93">
          <cell r="A93" t="str">
            <v>BOGUE_1_UNITA1</v>
          </cell>
        </row>
        <row r="94">
          <cell r="A94" t="str">
            <v>BORDER_6_UNITA1</v>
          </cell>
        </row>
        <row r="95">
          <cell r="A95" t="str">
            <v>BOWMN_6_HYDRO</v>
          </cell>
        </row>
        <row r="96">
          <cell r="A96" t="str">
            <v>BOWMN_6_UNIT</v>
          </cell>
        </row>
        <row r="97">
          <cell r="A97" t="str">
            <v>BRDGVL_7_BAKER</v>
          </cell>
        </row>
        <row r="98">
          <cell r="A98" t="str">
            <v>BRDSLD_2_HIWIND</v>
          </cell>
        </row>
        <row r="99">
          <cell r="A99" t="str">
            <v>BRDSLD_2_MTZUM2</v>
          </cell>
        </row>
        <row r="100">
          <cell r="A100" t="str">
            <v>BRDSLD_2_MTZUMA</v>
          </cell>
        </row>
        <row r="101">
          <cell r="A101" t="str">
            <v>BRDSLD_2_SHILO1</v>
          </cell>
        </row>
        <row r="102">
          <cell r="A102" t="str">
            <v>BRDSLD_2_SHILO2</v>
          </cell>
        </row>
        <row r="103">
          <cell r="A103" t="str">
            <v>BRDSLD_2_SHLO3A</v>
          </cell>
        </row>
        <row r="104">
          <cell r="A104" t="str">
            <v>BRDSLD_2_SHLO3B</v>
          </cell>
        </row>
        <row r="105">
          <cell r="A105" t="str">
            <v>BREGGO_6_DEGRSL</v>
          </cell>
        </row>
        <row r="106">
          <cell r="A106" t="str">
            <v>BREGGO_6_SOLAR</v>
          </cell>
        </row>
        <row r="107">
          <cell r="A107" t="str">
            <v>BRODIE_2_WIND</v>
          </cell>
        </row>
        <row r="108">
          <cell r="A108" t="str">
            <v>BUCKBL_2_PL1X3</v>
          </cell>
        </row>
        <row r="109">
          <cell r="A109" t="str">
            <v>BUCKCK_2_HYDRO</v>
          </cell>
        </row>
        <row r="110">
          <cell r="A110" t="str">
            <v>BUCKCK_7_OAKFLT</v>
          </cell>
        </row>
        <row r="111">
          <cell r="A111" t="str">
            <v>BUCKCK_7_PL1X2</v>
          </cell>
        </row>
        <row r="112">
          <cell r="A112" t="str">
            <v>BUCKWD_1_NPALM1</v>
          </cell>
        </row>
        <row r="113">
          <cell r="A113" t="str">
            <v>BUCKWD_1_QF</v>
          </cell>
        </row>
        <row r="114">
          <cell r="A114" t="str">
            <v>BUCKWD_7_WINTCV</v>
          </cell>
        </row>
        <row r="115">
          <cell r="A115" t="str">
            <v>BURNYF_2_UNIT 1</v>
          </cell>
        </row>
        <row r="116">
          <cell r="A116" t="str">
            <v>BUTTVL_7_UNIT 1</v>
          </cell>
        </row>
        <row r="117">
          <cell r="A117" t="str">
            <v>CABZON_1_WINDA1</v>
          </cell>
        </row>
        <row r="118">
          <cell r="A118" t="str">
            <v>CALFTN_2_SOLAR</v>
          </cell>
        </row>
        <row r="119">
          <cell r="A119" t="str">
            <v>CALGEN_1_UNITS</v>
          </cell>
        </row>
        <row r="120">
          <cell r="A120" t="str">
            <v>CALPIN_1_AGNEW</v>
          </cell>
        </row>
        <row r="121">
          <cell r="A121" t="str">
            <v>CAMCHE_1_PL1X3</v>
          </cell>
        </row>
        <row r="122">
          <cell r="A122" t="str">
            <v>CAMLOT_2_SOLAR1</v>
          </cell>
        </row>
        <row r="123">
          <cell r="A123" t="str">
            <v>CAMLOT_2_SOLAR2</v>
          </cell>
        </row>
        <row r="124">
          <cell r="A124" t="str">
            <v>CAMPFW_7_FARWST</v>
          </cell>
        </row>
        <row r="125">
          <cell r="A125" t="str">
            <v>CANTUA_1_SOLAR</v>
          </cell>
        </row>
        <row r="126">
          <cell r="A126" t="str">
            <v>CAPMAD_1_UNIT 1</v>
          </cell>
        </row>
        <row r="127">
          <cell r="A127" t="str">
            <v>CAPWD_1_QF</v>
          </cell>
        </row>
        <row r="128">
          <cell r="A128" t="str">
            <v>CARBOU_7_PL2X3</v>
          </cell>
        </row>
        <row r="129">
          <cell r="A129" t="str">
            <v>CARBOU_7_PL4X5</v>
          </cell>
        </row>
        <row r="130">
          <cell r="A130" t="str">
            <v>CARBOU_7_UNIT 1</v>
          </cell>
        </row>
        <row r="131">
          <cell r="A131" t="str">
            <v>CATLNA_2_SOLAR</v>
          </cell>
        </row>
        <row r="132">
          <cell r="A132" t="str">
            <v>CATLNA_2_SOLAR2</v>
          </cell>
        </row>
        <row r="133">
          <cell r="A133" t="str">
            <v>CAVLSR_2_BSOLAR</v>
          </cell>
        </row>
        <row r="134">
          <cell r="A134" t="str">
            <v>CAVLSR_2_RSOLAR</v>
          </cell>
        </row>
        <row r="135">
          <cell r="A135" t="str">
            <v>CAYTNO_2_VASCO</v>
          </cell>
        </row>
        <row r="136">
          <cell r="A136" t="str">
            <v>CBRLLO_6_PLSTP1</v>
          </cell>
        </row>
        <row r="137">
          <cell r="A137" t="str">
            <v>CCRITA_7_RPPCHF</v>
          </cell>
        </row>
        <row r="138">
          <cell r="A138" t="str">
            <v>CDWR07_2_GEN</v>
          </cell>
        </row>
        <row r="139">
          <cell r="A139" t="str">
            <v>CEDRCK_6_UNIT</v>
          </cell>
        </row>
        <row r="140">
          <cell r="A140" t="str">
            <v>CEDUCR_2_SOLAR1</v>
          </cell>
        </row>
        <row r="141">
          <cell r="A141" t="str">
            <v>CEDUCR_2_SOLAR2</v>
          </cell>
        </row>
        <row r="142">
          <cell r="A142" t="str">
            <v>CEDUCR_2_SOLAR3</v>
          </cell>
        </row>
        <row r="143">
          <cell r="A143" t="str">
            <v>CEDUCR_2_SOLAR4</v>
          </cell>
        </row>
        <row r="144">
          <cell r="A144" t="str">
            <v>CENTER_2_QF</v>
          </cell>
        </row>
        <row r="145">
          <cell r="A145" t="str">
            <v>CENTER_2_RHONDO</v>
          </cell>
        </row>
        <row r="146">
          <cell r="A146" t="str">
            <v>CENTER_2_SOLAR1</v>
          </cell>
        </row>
        <row r="147">
          <cell r="A147" t="str">
            <v>CENTER_6_PEAKER</v>
          </cell>
        </row>
        <row r="148">
          <cell r="A148" t="str">
            <v>CENTRY_6_PL1X4</v>
          </cell>
        </row>
        <row r="149">
          <cell r="A149" t="str">
            <v>CHALK_1_UNIT</v>
          </cell>
        </row>
        <row r="150">
          <cell r="A150" t="str">
            <v>CHEVCD_6_UNIT</v>
          </cell>
        </row>
        <row r="151">
          <cell r="A151" t="str">
            <v>CHEVCO_6_UNIT 1</v>
          </cell>
        </row>
        <row r="152">
          <cell r="A152" t="str">
            <v>CHEVCO_6_UNIT 2</v>
          </cell>
        </row>
        <row r="153">
          <cell r="A153" t="str">
            <v>CHEVCY_1_UNIT</v>
          </cell>
        </row>
        <row r="154">
          <cell r="A154" t="str">
            <v>CHEVMN_2_UNITS</v>
          </cell>
        </row>
        <row r="155">
          <cell r="A155" t="str">
            <v>CHICPK_7_UNIT 1</v>
          </cell>
        </row>
        <row r="156">
          <cell r="A156" t="str">
            <v>CHILLS_1_SYCENG</v>
          </cell>
        </row>
        <row r="157">
          <cell r="A157" t="str">
            <v>CHILLS_7_UNITA1</v>
          </cell>
        </row>
        <row r="158">
          <cell r="A158" t="str">
            <v>CHINO_2_APEBT1</v>
          </cell>
        </row>
        <row r="159">
          <cell r="A159" t="str">
            <v>CHINO_2_JURUPA</v>
          </cell>
        </row>
        <row r="160">
          <cell r="A160" t="str">
            <v>CHINO_2_QF</v>
          </cell>
        </row>
        <row r="161">
          <cell r="A161" t="str">
            <v>CHINO_2_SASOLR</v>
          </cell>
        </row>
        <row r="162">
          <cell r="A162" t="str">
            <v>CHINO_2_SOLAR</v>
          </cell>
        </row>
        <row r="163">
          <cell r="A163" t="str">
            <v>CHINO_2_SOLAR2</v>
          </cell>
        </row>
        <row r="164">
          <cell r="A164" t="str">
            <v>CHINO_6_CIMGEN</v>
          </cell>
        </row>
        <row r="165">
          <cell r="A165" t="str">
            <v>CHINO_6_SMPPAP</v>
          </cell>
        </row>
        <row r="166">
          <cell r="A166" t="str">
            <v>CHINO_7_MILIKN</v>
          </cell>
        </row>
        <row r="167">
          <cell r="A167" t="str">
            <v>CHWCHL_1_BIOMAS</v>
          </cell>
        </row>
        <row r="168">
          <cell r="A168" t="str">
            <v>CHWCHL_1_UNIT</v>
          </cell>
        </row>
        <row r="169">
          <cell r="A169" t="str">
            <v>CLOVDL_1_SOLAR</v>
          </cell>
        </row>
        <row r="170">
          <cell r="A170" t="str">
            <v>CLOVER_2_UNIT</v>
          </cell>
        </row>
        <row r="171">
          <cell r="A171" t="str">
            <v>CLRKRD_6_LIMESD</v>
          </cell>
        </row>
        <row r="172">
          <cell r="A172" t="str">
            <v>CLRMTK_1_QF</v>
          </cell>
        </row>
        <row r="173">
          <cell r="A173" t="str">
            <v>CNTNLA_2_SOLAR1</v>
          </cell>
        </row>
        <row r="174">
          <cell r="A174" t="str">
            <v>CNTNLA_2_SOLAR2</v>
          </cell>
        </row>
        <row r="175">
          <cell r="A175" t="str">
            <v>CNTRVL_6_UNIT</v>
          </cell>
        </row>
        <row r="176">
          <cell r="A176" t="str">
            <v>COCOPP_2_CTG1</v>
          </cell>
        </row>
        <row r="177">
          <cell r="A177" t="str">
            <v>COCOPP_2_CTG2</v>
          </cell>
        </row>
        <row r="178">
          <cell r="A178" t="str">
            <v>COCOPP_2_CTG3</v>
          </cell>
        </row>
        <row r="179">
          <cell r="A179" t="str">
            <v>COCOPP_2_CTG4</v>
          </cell>
        </row>
        <row r="180">
          <cell r="A180" t="str">
            <v>COCOSB_6_SOLAR</v>
          </cell>
        </row>
        <row r="181">
          <cell r="A181" t="str">
            <v>COGNAT_1_UNIT</v>
          </cell>
        </row>
        <row r="182">
          <cell r="A182" t="str">
            <v>COLEMN_2_UNIT</v>
          </cell>
        </row>
        <row r="183">
          <cell r="A183" t="str">
            <v>COLGAT_7_UNIT 1</v>
          </cell>
        </row>
        <row r="184">
          <cell r="A184" t="str">
            <v>COLGAT_7_UNIT 2</v>
          </cell>
        </row>
        <row r="185">
          <cell r="A185" t="str">
            <v>COLTON_6_AGUAM1</v>
          </cell>
        </row>
        <row r="186">
          <cell r="A186" t="str">
            <v>COLUSA_2_PL1X3</v>
          </cell>
        </row>
        <row r="187">
          <cell r="A187" t="str">
            <v>COLVIL_7_PL1X2</v>
          </cell>
        </row>
        <row r="188">
          <cell r="A188" t="str">
            <v>CONTAN_1_UNIT</v>
          </cell>
        </row>
        <row r="189">
          <cell r="A189" t="str">
            <v>CONTRL_1_CASAD1</v>
          </cell>
        </row>
        <row r="190">
          <cell r="A190" t="str">
            <v>CONTRL_1_CASAD3</v>
          </cell>
        </row>
        <row r="191">
          <cell r="A191" t="str">
            <v>CONTRL_1_LUNDY</v>
          </cell>
        </row>
        <row r="192">
          <cell r="A192" t="str">
            <v>CONTRL_1_OXBOW</v>
          </cell>
        </row>
        <row r="193">
          <cell r="A193" t="str">
            <v>CONTRL_1_POOLE</v>
          </cell>
        </row>
        <row r="194">
          <cell r="A194" t="str">
            <v>CONTRL_1_QF</v>
          </cell>
        </row>
        <row r="195">
          <cell r="A195" t="str">
            <v>CONTRL_1_RUSHCK</v>
          </cell>
        </row>
        <row r="196">
          <cell r="A196" t="str">
            <v>COPMT2_2_SOLAR2</v>
          </cell>
        </row>
        <row r="197">
          <cell r="A197" t="str">
            <v>COPMT4_2_SOLAR4</v>
          </cell>
        </row>
        <row r="198">
          <cell r="A198" t="str">
            <v>COPMTN_2_CM10</v>
          </cell>
        </row>
        <row r="199">
          <cell r="A199" t="str">
            <v>COPMTN_2_SOLAR1</v>
          </cell>
        </row>
        <row r="200">
          <cell r="A200" t="str">
            <v>CORCAN_1_SOLAR1</v>
          </cell>
        </row>
        <row r="201">
          <cell r="A201" t="str">
            <v>CORCAN_1_SOLAR2</v>
          </cell>
        </row>
        <row r="202">
          <cell r="A202" t="str">
            <v>CORONS_2_SOLAR</v>
          </cell>
        </row>
        <row r="203">
          <cell r="A203" t="str">
            <v>CORONS_6_CLRWTR</v>
          </cell>
        </row>
        <row r="204">
          <cell r="A204" t="str">
            <v>CORRAL_6_SJOAQN</v>
          </cell>
        </row>
        <row r="205">
          <cell r="A205" t="str">
            <v>COTTLE_2_FRNKNH</v>
          </cell>
        </row>
        <row r="206">
          <cell r="A206" t="str">
            <v>COVERD_2_HCKHY1</v>
          </cell>
        </row>
        <row r="207">
          <cell r="A207" t="str">
            <v>COVERD_2_MCKHY1</v>
          </cell>
        </row>
        <row r="208">
          <cell r="A208" t="str">
            <v>COVERD_2_QFUNTS</v>
          </cell>
        </row>
        <row r="209">
          <cell r="A209" t="str">
            <v>COVERD_2_RCKHY1</v>
          </cell>
        </row>
        <row r="210">
          <cell r="A210" t="str">
            <v>COWCRK_2_UNIT</v>
          </cell>
        </row>
        <row r="211">
          <cell r="A211" t="str">
            <v>CPSTNO_7_PRMADS</v>
          </cell>
        </row>
        <row r="212">
          <cell r="A212" t="str">
            <v>CPVERD_2_SOLAR</v>
          </cell>
        </row>
        <row r="213">
          <cell r="A213" t="str">
            <v>CRELMN_6_RAMON1</v>
          </cell>
        </row>
        <row r="214">
          <cell r="A214" t="str">
            <v>CRELMN_6_RAMON2</v>
          </cell>
        </row>
        <row r="215">
          <cell r="A215" t="str">
            <v>CRESSY_1_PARKER</v>
          </cell>
        </row>
        <row r="216">
          <cell r="A216" t="str">
            <v>CRESTA_7_PL1X2</v>
          </cell>
        </row>
        <row r="217">
          <cell r="A217" t="str">
            <v>CRNEVL_6_CRNVA</v>
          </cell>
        </row>
        <row r="218">
          <cell r="A218" t="str">
            <v>CRNEVL_6_SJQN 2</v>
          </cell>
        </row>
        <row r="219">
          <cell r="A219" t="str">
            <v>CRNEVL_6_SJQN 3</v>
          </cell>
        </row>
        <row r="220">
          <cell r="A220" t="str">
            <v>CROKET_7_UNIT</v>
          </cell>
        </row>
        <row r="221">
          <cell r="A221" t="str">
            <v>CRSTWD_6_KUMYAY</v>
          </cell>
        </row>
        <row r="222">
          <cell r="A222" t="str">
            <v>CRWCKS_1_SOLAR1</v>
          </cell>
        </row>
        <row r="223">
          <cell r="A223" t="str">
            <v>CSCCOG_1_UNIT 1</v>
          </cell>
        </row>
        <row r="224">
          <cell r="A224" t="str">
            <v>CSCGNR_1_UNIT 1</v>
          </cell>
        </row>
        <row r="225">
          <cell r="A225" t="str">
            <v>CSCGNR_1_UNIT 2</v>
          </cell>
        </row>
        <row r="226">
          <cell r="A226" t="str">
            <v>CSLR4S_2_SOLAR</v>
          </cell>
        </row>
        <row r="227">
          <cell r="A227" t="str">
            <v>CSTOGA_6_LNDFIL</v>
          </cell>
        </row>
        <row r="228">
          <cell r="A228" t="str">
            <v>CSTRVL_7_PL1X2</v>
          </cell>
        </row>
        <row r="229">
          <cell r="A229" t="str">
            <v>CSTRVL_7_QFUNTS</v>
          </cell>
        </row>
        <row r="230">
          <cell r="A230" t="str">
            <v>CTNWDP_1_QF</v>
          </cell>
        </row>
        <row r="231">
          <cell r="A231" t="str">
            <v>CUMBIA_1_SOLAR</v>
          </cell>
        </row>
        <row r="232">
          <cell r="A232" t="str">
            <v>CURTIS_1_CANLCK</v>
          </cell>
        </row>
        <row r="233">
          <cell r="A233" t="str">
            <v>CURTIS_1_FARFLD</v>
          </cell>
        </row>
        <row r="234">
          <cell r="A234" t="str">
            <v>DAVIS_1_SOLAR1</v>
          </cell>
        </row>
        <row r="235">
          <cell r="A235" t="str">
            <v>DAVIS_1_SOLAR2</v>
          </cell>
        </row>
        <row r="236">
          <cell r="A236" t="str">
            <v>DAVIS_7_MNMETH</v>
          </cell>
        </row>
        <row r="237">
          <cell r="A237" t="str">
            <v>DEADCK_1_UNIT</v>
          </cell>
        </row>
        <row r="238">
          <cell r="A238" t="str">
            <v>DEERCR_6_UNIT 1</v>
          </cell>
        </row>
        <row r="239">
          <cell r="A239" t="str">
            <v>DELAMO_2_SOLAR1</v>
          </cell>
        </row>
        <row r="240">
          <cell r="A240" t="str">
            <v>DELAMO_2_SOLAR2</v>
          </cell>
        </row>
        <row r="241">
          <cell r="A241" t="str">
            <v>DELAMO_2_SOLAR3</v>
          </cell>
        </row>
        <row r="242">
          <cell r="A242" t="str">
            <v>DELAMO_2_SOLAR4</v>
          </cell>
        </row>
        <row r="243">
          <cell r="A243" t="str">
            <v>DELAMO_2_SOLAR5</v>
          </cell>
        </row>
        <row r="244">
          <cell r="A244" t="str">
            <v>DELAMO_2_SOLAR6</v>
          </cell>
        </row>
        <row r="245">
          <cell r="A245" t="str">
            <v>DELAMO_2_SOLRC1</v>
          </cell>
        </row>
        <row r="246">
          <cell r="A246" t="str">
            <v>DELAMO_2_SOLRD</v>
          </cell>
        </row>
        <row r="247">
          <cell r="A247" t="str">
            <v>DELSUR_6_CREST</v>
          </cell>
        </row>
        <row r="248">
          <cell r="A248" t="str">
            <v>DELSUR_6_DRYFRB</v>
          </cell>
        </row>
        <row r="249">
          <cell r="A249" t="str">
            <v>DELSUR_6_SOLAR1</v>
          </cell>
        </row>
        <row r="250">
          <cell r="A250" t="str">
            <v>DELTA_2_PL1X4</v>
          </cell>
        </row>
        <row r="251">
          <cell r="A251" t="str">
            <v>DEVERS_1_QF</v>
          </cell>
        </row>
        <row r="252">
          <cell r="A252" t="str">
            <v>DEVERS_1_SEPV05</v>
          </cell>
        </row>
        <row r="253">
          <cell r="A253" t="str">
            <v>DEVERS_1_SOLAR</v>
          </cell>
        </row>
        <row r="254">
          <cell r="A254" t="str">
            <v>DEVERS_1_SOLAR1</v>
          </cell>
        </row>
        <row r="255">
          <cell r="A255" t="str">
            <v>DEVERS_1_SOLAR2</v>
          </cell>
        </row>
        <row r="256">
          <cell r="A256" t="str">
            <v>DEVERS_2_DHSPG2</v>
          </cell>
        </row>
        <row r="257">
          <cell r="A257" t="str">
            <v>DEXZEL_1_UNIT</v>
          </cell>
        </row>
        <row r="258">
          <cell r="A258" t="str">
            <v>DIABLO_7_UNIT 1</v>
          </cell>
        </row>
        <row r="259">
          <cell r="A259" t="str">
            <v>DIABLO_7_UNIT 2</v>
          </cell>
        </row>
        <row r="260">
          <cell r="A260" t="str">
            <v>DINUBA_6_UNIT</v>
          </cell>
        </row>
        <row r="261">
          <cell r="A261" t="str">
            <v>DISCOV_1_CHEVRN</v>
          </cell>
        </row>
        <row r="262">
          <cell r="A262" t="str">
            <v>DIVSON_6_NSQF</v>
          </cell>
        </row>
        <row r="263">
          <cell r="A263" t="str">
            <v>DIXNLD_1_LNDFL</v>
          </cell>
        </row>
        <row r="264">
          <cell r="A264" t="str">
            <v>DMDVLY_1_UNITS</v>
          </cell>
        </row>
        <row r="265">
          <cell r="A265" t="str">
            <v>DONNLS_7_UNIT</v>
          </cell>
        </row>
        <row r="266">
          <cell r="A266" t="str">
            <v>DOSMGO_2_NSPIN</v>
          </cell>
        </row>
        <row r="267">
          <cell r="A267" t="str">
            <v>DOUBLC_1_UNITS</v>
          </cell>
        </row>
        <row r="268">
          <cell r="A268" t="str">
            <v>DRACKR_2_SOLAR1</v>
          </cell>
        </row>
        <row r="269">
          <cell r="A269" t="str">
            <v>DRACKR_2_SOLAR2</v>
          </cell>
        </row>
        <row r="270">
          <cell r="A270" t="str">
            <v>DREWS_6_PL1X4</v>
          </cell>
        </row>
        <row r="271">
          <cell r="A271" t="str">
            <v>DRUM_7_PL1X2</v>
          </cell>
        </row>
        <row r="272">
          <cell r="A272" t="str">
            <v>DRUM_7_PL3X4</v>
          </cell>
        </row>
        <row r="273">
          <cell r="A273" t="str">
            <v>DRUM_7_UNIT 5</v>
          </cell>
        </row>
        <row r="274">
          <cell r="A274" t="str">
            <v>DSABLA_7_UNIT</v>
          </cell>
        </row>
        <row r="275">
          <cell r="A275" t="str">
            <v>DSRTSL_2_SOLAR1</v>
          </cell>
        </row>
        <row r="276">
          <cell r="A276" t="str">
            <v>DSRTSN_2_SOLAR1</v>
          </cell>
        </row>
        <row r="277">
          <cell r="A277" t="str">
            <v>DSRTSN_2_SOLAR2</v>
          </cell>
        </row>
        <row r="278">
          <cell r="A278" t="str">
            <v>DTCHWD_2_BT3WND</v>
          </cell>
        </row>
        <row r="279">
          <cell r="A279" t="str">
            <v>DTCHWD_2_BT4WND</v>
          </cell>
        </row>
        <row r="280">
          <cell r="A280" t="str">
            <v>DUANE_1_PL1X3</v>
          </cell>
        </row>
        <row r="281">
          <cell r="A281" t="str">
            <v>DUTCH1_7_UNIT 1</v>
          </cell>
        </row>
        <row r="282">
          <cell r="A282" t="str">
            <v>DUTCH2_7_UNIT 1</v>
          </cell>
        </row>
        <row r="283">
          <cell r="A283" t="str">
            <v>DVLCYN_1_UNITS</v>
          </cell>
        </row>
        <row r="284">
          <cell r="A284" t="str">
            <v>EASTWD_7_UNIT</v>
          </cell>
        </row>
        <row r="285">
          <cell r="A285" t="str">
            <v>EDMONS_2_NSPIN</v>
          </cell>
        </row>
        <row r="286">
          <cell r="A286" t="str">
            <v>EEKTMN_6_SOLAR1</v>
          </cell>
        </row>
        <row r="287">
          <cell r="A287" t="str">
            <v>ELCAJN_6_EB1BT1</v>
          </cell>
        </row>
        <row r="288">
          <cell r="A288" t="str">
            <v>ELCAJN_6_LM6K</v>
          </cell>
        </row>
        <row r="289">
          <cell r="A289" t="str">
            <v>ELCAJN_6_UNITA1</v>
          </cell>
        </row>
        <row r="290">
          <cell r="A290" t="str">
            <v>ELCAP_1_SOLAR</v>
          </cell>
        </row>
        <row r="291">
          <cell r="A291" t="str">
            <v>ELDORO_7_UNIT 1</v>
          </cell>
        </row>
        <row r="292">
          <cell r="A292" t="str">
            <v>ELDORO_7_UNIT 2</v>
          </cell>
        </row>
        <row r="293">
          <cell r="A293" t="str">
            <v>ELECTR_7_PL1X3</v>
          </cell>
        </row>
        <row r="294">
          <cell r="A294" t="str">
            <v>ELKCRK_6_STONYG</v>
          </cell>
        </row>
        <row r="295">
          <cell r="A295" t="str">
            <v>ELKHIL_2_PL1X3</v>
          </cell>
        </row>
        <row r="296">
          <cell r="A296" t="str">
            <v>ELLIS_2_QF</v>
          </cell>
        </row>
        <row r="297">
          <cell r="A297" t="str">
            <v>ELNIDP_6_BIOMAS</v>
          </cell>
        </row>
        <row r="298">
          <cell r="A298" t="str">
            <v>ELSEGN_2_UN1011</v>
          </cell>
        </row>
        <row r="299">
          <cell r="A299" t="str">
            <v>ELSEGN_2_UN2021</v>
          </cell>
        </row>
        <row r="300">
          <cell r="A300" t="str">
            <v>ENCINA_7_EA2</v>
          </cell>
        </row>
        <row r="301">
          <cell r="A301" t="str">
            <v>ENCINA_7_EA3</v>
          </cell>
        </row>
        <row r="302">
          <cell r="A302" t="str">
            <v>ENCINA_7_EA4</v>
          </cell>
        </row>
        <row r="303">
          <cell r="A303" t="str">
            <v>ENCINA_7_EA5</v>
          </cell>
        </row>
        <row r="304">
          <cell r="A304" t="str">
            <v>ENCINA_7_GT1</v>
          </cell>
        </row>
        <row r="305">
          <cell r="A305" t="str">
            <v>ENERSJ_2_WIND</v>
          </cell>
        </row>
        <row r="306">
          <cell r="A306" t="str">
            <v>ENWIND_2_WIND1</v>
          </cell>
        </row>
        <row r="307">
          <cell r="A307" t="str">
            <v>ENWIND_2_WIND2</v>
          </cell>
        </row>
        <row r="308">
          <cell r="A308" t="str">
            <v>ESCNDO_6_EB1BT1</v>
          </cell>
        </row>
        <row r="309">
          <cell r="A309" t="str">
            <v>ESCNDO_6_EB2BT2</v>
          </cell>
        </row>
        <row r="310">
          <cell r="A310" t="str">
            <v>ESCNDO_6_EB3BT3</v>
          </cell>
        </row>
        <row r="311">
          <cell r="A311" t="str">
            <v>ESCNDO_6_PL1X2</v>
          </cell>
        </row>
        <row r="312">
          <cell r="A312" t="str">
            <v>ESCNDO_6_UNITB1</v>
          </cell>
        </row>
        <row r="313">
          <cell r="A313" t="str">
            <v>ESCO_6_GLMQF</v>
          </cell>
        </row>
        <row r="314">
          <cell r="A314" t="str">
            <v>ESQUON_6_LNDFIL</v>
          </cell>
        </row>
        <row r="315">
          <cell r="A315" t="str">
            <v>ETIWND_2_CHMPNE</v>
          </cell>
        </row>
        <row r="316">
          <cell r="A316" t="str">
            <v>ETIWND_2_FONTNA</v>
          </cell>
        </row>
        <row r="317">
          <cell r="A317" t="str">
            <v>ETIWND_2_RTS010</v>
          </cell>
        </row>
        <row r="318">
          <cell r="A318" t="str">
            <v>ETIWND_2_RTS015</v>
          </cell>
        </row>
        <row r="319">
          <cell r="A319" t="str">
            <v>ETIWND_2_RTS017</v>
          </cell>
        </row>
        <row r="320">
          <cell r="A320" t="str">
            <v>ETIWND_2_RTS018</v>
          </cell>
        </row>
        <row r="321">
          <cell r="A321" t="str">
            <v>ETIWND_2_RTS023</v>
          </cell>
        </row>
        <row r="322">
          <cell r="A322" t="str">
            <v>ETIWND_2_RTS026</v>
          </cell>
        </row>
        <row r="323">
          <cell r="A323" t="str">
            <v>ETIWND_2_RTS027</v>
          </cell>
        </row>
        <row r="324">
          <cell r="A324" t="str">
            <v>ETIWND_2_SOLAR1</v>
          </cell>
        </row>
        <row r="325">
          <cell r="A325" t="str">
            <v>ETIWND_2_SOLAR2</v>
          </cell>
        </row>
        <row r="326">
          <cell r="A326" t="str">
            <v>ETIWND_2_SOLAR5</v>
          </cell>
        </row>
        <row r="327">
          <cell r="A327" t="str">
            <v>ETIWND_2_UNIT1</v>
          </cell>
        </row>
        <row r="328">
          <cell r="A328" t="str">
            <v>ETIWND_6_GRPLND</v>
          </cell>
        </row>
        <row r="329">
          <cell r="A329" t="str">
            <v>ETIWND_6_MWDETI</v>
          </cell>
        </row>
        <row r="330">
          <cell r="A330" t="str">
            <v>ETIWND_7_MIDVLY</v>
          </cell>
        </row>
        <row r="331">
          <cell r="A331" t="str">
            <v>ETIWND_7_UNIT 3</v>
          </cell>
        </row>
        <row r="332">
          <cell r="A332" t="str">
            <v>ETIWND_7_UNIT 4</v>
          </cell>
        </row>
        <row r="333">
          <cell r="A333" t="str">
            <v>EXCHEC_7_UNIT 1</v>
          </cell>
        </row>
        <row r="334">
          <cell r="A334" t="str">
            <v>EXCLSG_1_SOLAR</v>
          </cell>
        </row>
        <row r="335">
          <cell r="A335" t="str">
            <v>FELLOW_7_QFUNTS</v>
          </cell>
        </row>
        <row r="336">
          <cell r="A336" t="str">
            <v>FLOWD_2_WIND1</v>
          </cell>
        </row>
        <row r="337">
          <cell r="A337" t="str">
            <v>FLOWD2_2_FPLWND</v>
          </cell>
        </row>
        <row r="338">
          <cell r="A338" t="str">
            <v>FLOWD2_2_UNIT 1</v>
          </cell>
        </row>
        <row r="339">
          <cell r="A339" t="str">
            <v>FMEADO_6_HELLHL</v>
          </cell>
        </row>
        <row r="340">
          <cell r="A340" t="str">
            <v>FMEADO_7_UNIT</v>
          </cell>
        </row>
        <row r="341">
          <cell r="A341" t="str">
            <v>FORBST_7_UNIT 1</v>
          </cell>
        </row>
        <row r="342">
          <cell r="A342" t="str">
            <v>FORKBU_6_UNIT</v>
          </cell>
        </row>
        <row r="343">
          <cell r="A343" t="str">
            <v>FRESHW_1_SOLAR1</v>
          </cell>
        </row>
        <row r="344">
          <cell r="A344" t="str">
            <v>FRIANT_6_UNITS</v>
          </cell>
        </row>
        <row r="345">
          <cell r="A345" t="str">
            <v>FRITO_1_LAY</v>
          </cell>
        </row>
        <row r="346">
          <cell r="A346" t="str">
            <v>FROGTN_7_UTICA</v>
          </cell>
        </row>
        <row r="347">
          <cell r="A347" t="str">
            <v>FTSWRD_6_TRFORK</v>
          </cell>
        </row>
        <row r="348">
          <cell r="A348" t="str">
            <v>FTSWRD_7_QFUNTS</v>
          </cell>
        </row>
        <row r="349">
          <cell r="A349" t="str">
            <v>FULTON_1_QF</v>
          </cell>
        </row>
        <row r="350">
          <cell r="A350" t="str">
            <v>GALE_1_SR3SR3</v>
          </cell>
        </row>
        <row r="351">
          <cell r="A351" t="str">
            <v>GARLND_2_GASLR</v>
          </cell>
        </row>
        <row r="352">
          <cell r="A352" t="str">
            <v>GARLND_2_GASLRA</v>
          </cell>
        </row>
        <row r="353">
          <cell r="A353" t="str">
            <v>GARNET_1_SOLAR</v>
          </cell>
        </row>
        <row r="354">
          <cell r="A354" t="str">
            <v>GARNET_1_SOLAR2</v>
          </cell>
        </row>
        <row r="355">
          <cell r="A355" t="str">
            <v>GARNET_1_UNITS</v>
          </cell>
        </row>
        <row r="356">
          <cell r="A356" t="str">
            <v>GARNET_1_WIND</v>
          </cell>
        </row>
        <row r="357">
          <cell r="A357" t="str">
            <v>GARNET_1_WINDS</v>
          </cell>
        </row>
        <row r="358">
          <cell r="A358" t="str">
            <v>GARNET_1_WT3WND</v>
          </cell>
        </row>
        <row r="359">
          <cell r="A359" t="str">
            <v>GARNET_2_HYDRO</v>
          </cell>
        </row>
        <row r="360">
          <cell r="A360" t="str">
            <v>GARNET_2_WIND1</v>
          </cell>
        </row>
        <row r="361">
          <cell r="A361" t="str">
            <v>GARNET_2_WIND2</v>
          </cell>
        </row>
        <row r="362">
          <cell r="A362" t="str">
            <v>GARNET_2_WIND3</v>
          </cell>
        </row>
        <row r="363">
          <cell r="A363" t="str">
            <v>GARNET_2_WIND4</v>
          </cell>
        </row>
        <row r="364">
          <cell r="A364" t="str">
            <v>GARNET_2_WIND5</v>
          </cell>
        </row>
        <row r="365">
          <cell r="A365" t="str">
            <v>GATES_2_SOLAR</v>
          </cell>
        </row>
        <row r="366">
          <cell r="A366" t="str">
            <v>GATES_2_WSOLAR</v>
          </cell>
        </row>
        <row r="367">
          <cell r="A367" t="str">
            <v>GATWAY_2_PL1X3</v>
          </cell>
        </row>
        <row r="368">
          <cell r="A368" t="str">
            <v>GENESI_2_STG</v>
          </cell>
        </row>
        <row r="369">
          <cell r="A369" t="str">
            <v>GEYS11_7_UNIT11</v>
          </cell>
        </row>
        <row r="370">
          <cell r="A370" t="str">
            <v>GEYS12_7_UNIT12</v>
          </cell>
        </row>
        <row r="371">
          <cell r="A371" t="str">
            <v>GEYS13_7_UNIT13</v>
          </cell>
        </row>
        <row r="372">
          <cell r="A372" t="str">
            <v>GEYS14_7_UNIT14</v>
          </cell>
        </row>
        <row r="373">
          <cell r="A373" t="str">
            <v>GEYS16_7_UNIT16</v>
          </cell>
        </row>
        <row r="374">
          <cell r="A374" t="str">
            <v>GEYS17_2_BOTRCK</v>
          </cell>
        </row>
        <row r="375">
          <cell r="A375" t="str">
            <v>GEYS17_7_UNIT17</v>
          </cell>
        </row>
        <row r="376">
          <cell r="A376" t="str">
            <v>GEYS18_7_UNIT18</v>
          </cell>
        </row>
        <row r="377">
          <cell r="A377" t="str">
            <v>GEYS20_7_UNIT20</v>
          </cell>
        </row>
        <row r="378">
          <cell r="A378" t="str">
            <v>GIFENS_6_BUGSL1</v>
          </cell>
        </row>
        <row r="379">
          <cell r="A379" t="str">
            <v>GIFFEN_6_SOLAR</v>
          </cell>
        </row>
        <row r="380">
          <cell r="A380" t="str">
            <v>GILROY_1_UNIT</v>
          </cell>
        </row>
        <row r="381">
          <cell r="A381" t="str">
            <v>GILRPP_1_PL1X2</v>
          </cell>
        </row>
        <row r="382">
          <cell r="A382" t="str">
            <v>GILRPP_1_PL3X4</v>
          </cell>
        </row>
        <row r="383">
          <cell r="A383" t="str">
            <v>GLDFGR_6_SOLAR1</v>
          </cell>
        </row>
        <row r="384">
          <cell r="A384" t="str">
            <v>GLDFGR_6_SOLAR2</v>
          </cell>
        </row>
        <row r="385">
          <cell r="A385" t="str">
            <v>GLDTWN_6_COLUM3</v>
          </cell>
        </row>
        <row r="386">
          <cell r="A386" t="str">
            <v>GLDTWN_6_SOLAR</v>
          </cell>
        </row>
        <row r="387">
          <cell r="A387" t="str">
            <v>GLNARM_2_UNIT 5</v>
          </cell>
        </row>
        <row r="388">
          <cell r="A388" t="str">
            <v>GLNARM_7_UNIT 1</v>
          </cell>
        </row>
        <row r="389">
          <cell r="A389" t="str">
            <v>GLNARM_7_UNIT 2</v>
          </cell>
        </row>
        <row r="390">
          <cell r="A390" t="str">
            <v>GLNARM_7_UNIT 3</v>
          </cell>
        </row>
        <row r="391">
          <cell r="A391" t="str">
            <v>GLNARM_7_UNIT 4</v>
          </cell>
        </row>
        <row r="392">
          <cell r="A392" t="str">
            <v>GLOW_6_SOLAR</v>
          </cell>
        </row>
        <row r="393">
          <cell r="A393" t="str">
            <v>GOLDHL_1_QF</v>
          </cell>
        </row>
        <row r="394">
          <cell r="A394" t="str">
            <v>GOLETA_2_QF</v>
          </cell>
        </row>
        <row r="395">
          <cell r="A395" t="str">
            <v>GOLETA_6_ELLWOD</v>
          </cell>
        </row>
        <row r="396">
          <cell r="A396" t="str">
            <v>GOLETA_6_EXGEN</v>
          </cell>
        </row>
        <row r="397">
          <cell r="A397" t="str">
            <v>GOLETA_6_GAVOTA</v>
          </cell>
        </row>
        <row r="398">
          <cell r="A398" t="str">
            <v>GOLETA_6_TAJIGS</v>
          </cell>
        </row>
        <row r="399">
          <cell r="A399" t="str">
            <v>GONZLS_6_UNIT</v>
          </cell>
        </row>
        <row r="400">
          <cell r="A400" t="str">
            <v>GOOSLK_1_SOLAR1</v>
          </cell>
        </row>
        <row r="401">
          <cell r="A401" t="str">
            <v>GRIDLY_6_SOLAR</v>
          </cell>
        </row>
        <row r="402">
          <cell r="A402" t="str">
            <v>GRIZLY_1_UNIT 1</v>
          </cell>
        </row>
        <row r="403">
          <cell r="A403" t="str">
            <v>GRNLF1_1_UNITS</v>
          </cell>
        </row>
        <row r="404">
          <cell r="A404" t="str">
            <v>GRNLF2_1_UNIT</v>
          </cell>
        </row>
        <row r="405">
          <cell r="A405" t="str">
            <v>GRNVLY_7_SCLAND</v>
          </cell>
        </row>
        <row r="406">
          <cell r="A406" t="str">
            <v>GRSCRK_6_BGCKWW</v>
          </cell>
        </row>
        <row r="407">
          <cell r="A407" t="str">
            <v>GRZZLY_1_BERKLY</v>
          </cell>
        </row>
        <row r="408">
          <cell r="A408" t="str">
            <v>GUERNS_6_SOLAR</v>
          </cell>
        </row>
        <row r="409">
          <cell r="A409" t="str">
            <v>GWFPWR_1_UNITS</v>
          </cell>
        </row>
        <row r="410">
          <cell r="A410" t="str">
            <v>GYS5X6_7_UNITS</v>
          </cell>
        </row>
        <row r="411">
          <cell r="A411" t="str">
            <v>GYS7X8_7_UNITS</v>
          </cell>
        </row>
        <row r="412">
          <cell r="A412" t="str">
            <v>GYSRVL_7_WSPRNG</v>
          </cell>
        </row>
        <row r="413">
          <cell r="A413" t="str">
            <v>HAASPH_7_PL1X2</v>
          </cell>
        </row>
        <row r="414">
          <cell r="A414" t="str">
            <v>HALSEY_6_UNIT</v>
          </cell>
        </row>
        <row r="415">
          <cell r="A415" t="str">
            <v>HATCR1_7_UNIT</v>
          </cell>
        </row>
        <row r="416">
          <cell r="A416" t="str">
            <v>HATCR2_7_UNIT</v>
          </cell>
        </row>
        <row r="417">
          <cell r="A417" t="str">
            <v>HATLOS_6_BWDHY1</v>
          </cell>
        </row>
        <row r="418">
          <cell r="A418" t="str">
            <v>HATLOS_6_LSCRK</v>
          </cell>
        </row>
        <row r="419">
          <cell r="A419" t="str">
            <v>HATLOS_6_QFUNTS</v>
          </cell>
        </row>
        <row r="420">
          <cell r="A420" t="str">
            <v>HATRDG_2_WIND</v>
          </cell>
        </row>
        <row r="421">
          <cell r="A421" t="str">
            <v>HAYPRS_6_QFUNTS</v>
          </cell>
        </row>
        <row r="422">
          <cell r="A422" t="str">
            <v>HELMPG_7_UNIT 1</v>
          </cell>
        </row>
        <row r="423">
          <cell r="A423" t="str">
            <v>HELMPG_7_UNIT 2</v>
          </cell>
        </row>
        <row r="424">
          <cell r="A424" t="str">
            <v>HELMPG_7_UNIT 3</v>
          </cell>
        </row>
        <row r="425">
          <cell r="A425" t="str">
            <v>HENRTA_6_SOLAR1</v>
          </cell>
        </row>
        <row r="426">
          <cell r="A426" t="str">
            <v>HENRTA_6_SOLAR2</v>
          </cell>
        </row>
        <row r="427">
          <cell r="A427" t="str">
            <v>HENRTA_6_UNITA1</v>
          </cell>
        </row>
        <row r="428">
          <cell r="A428" t="str">
            <v>HENRTA_6_UNITA2</v>
          </cell>
        </row>
        <row r="429">
          <cell r="A429" t="str">
            <v>HENRTS_1_SOLAR</v>
          </cell>
        </row>
        <row r="430">
          <cell r="A430" t="str">
            <v>HIDSRT_2_UNITS</v>
          </cell>
        </row>
        <row r="431">
          <cell r="A431" t="str">
            <v>HIGGNS_1_COMBIE</v>
          </cell>
        </row>
        <row r="432">
          <cell r="A432" t="str">
            <v>HIGGNS_7_QFUNTS</v>
          </cell>
        </row>
        <row r="433">
          <cell r="A433" t="str">
            <v>HILAND_7_YOLOWD</v>
          </cell>
        </row>
        <row r="434">
          <cell r="A434" t="str">
            <v>HINSON_6_CARBGN</v>
          </cell>
        </row>
        <row r="435">
          <cell r="A435" t="str">
            <v>HINSON_6_LBECH1</v>
          </cell>
        </row>
        <row r="436">
          <cell r="A436" t="str">
            <v>HINSON_6_LBECH2</v>
          </cell>
        </row>
        <row r="437">
          <cell r="A437" t="str">
            <v>HINSON_6_LBECH3</v>
          </cell>
        </row>
        <row r="438">
          <cell r="A438" t="str">
            <v>HINSON_6_LBECH4</v>
          </cell>
        </row>
        <row r="439">
          <cell r="A439" t="str">
            <v>HINSON_6_SERRGN</v>
          </cell>
        </row>
        <row r="440">
          <cell r="A440" t="str">
            <v>HMLTBR_6_UNITS</v>
          </cell>
        </row>
        <row r="441">
          <cell r="A441" t="str">
            <v>HNTGBH_7_UNIT 1</v>
          </cell>
        </row>
        <row r="442">
          <cell r="A442" t="str">
            <v>HNTGBH_7_UNIT 2</v>
          </cell>
        </row>
        <row r="443">
          <cell r="A443" t="str">
            <v>HOLGAT_1_BORAX</v>
          </cell>
        </row>
        <row r="444">
          <cell r="A444" t="str">
            <v>HOLSTR_1_SOLAR</v>
          </cell>
        </row>
        <row r="445">
          <cell r="A445" t="str">
            <v>HOLSTR_1_SOLAR2</v>
          </cell>
        </row>
        <row r="446">
          <cell r="A446" t="str">
            <v>HUMBPP_1_UNITS3</v>
          </cell>
        </row>
        <row r="447">
          <cell r="A447" t="str">
            <v>HUMBPP_6_UNITS</v>
          </cell>
        </row>
        <row r="448">
          <cell r="A448" t="str">
            <v>HUMBSB_1_QF</v>
          </cell>
        </row>
        <row r="449">
          <cell r="A449" t="str">
            <v>HURON_6_SOLAR</v>
          </cell>
        </row>
        <row r="450">
          <cell r="A450" t="str">
            <v>HYTTHM_2_UNITS</v>
          </cell>
        </row>
        <row r="451">
          <cell r="A451" t="str">
            <v>IGNACO_1_QF</v>
          </cell>
        </row>
        <row r="452">
          <cell r="A452" t="str">
            <v>INDIGO_1_UNIT 1</v>
          </cell>
        </row>
        <row r="453">
          <cell r="A453" t="str">
            <v>INDIGO_1_UNIT 2</v>
          </cell>
        </row>
        <row r="454">
          <cell r="A454" t="str">
            <v>INDIGO_1_UNIT 3</v>
          </cell>
        </row>
        <row r="455">
          <cell r="A455" t="str">
            <v>INDVLY_1_UNITS</v>
          </cell>
        </row>
        <row r="456">
          <cell r="A456" t="str">
            <v>INLDEM_5_UNIT 1</v>
          </cell>
        </row>
        <row r="457">
          <cell r="A457" t="str">
            <v>INLDEM_5_UNIT 2</v>
          </cell>
        </row>
        <row r="458">
          <cell r="A458" t="str">
            <v>INSKIP_2_UNIT</v>
          </cell>
        </row>
        <row r="459">
          <cell r="A459" t="str">
            <v>INTKEP_2_UNITS</v>
          </cell>
        </row>
        <row r="460">
          <cell r="A460" t="str">
            <v>INTTRB_6_UNIT</v>
          </cell>
        </row>
        <row r="461">
          <cell r="A461" t="str">
            <v>IVANPA_1_UNIT1</v>
          </cell>
        </row>
        <row r="462">
          <cell r="A462" t="str">
            <v>IVANPA_1_UNIT2</v>
          </cell>
        </row>
        <row r="463">
          <cell r="A463" t="str">
            <v>IVANPA_1_UNIT3</v>
          </cell>
        </row>
        <row r="464">
          <cell r="A464" t="str">
            <v>IVSLRP_2_SOLAR1</v>
          </cell>
        </row>
        <row r="465">
          <cell r="A465" t="str">
            <v>IVWEST_2_SOLAR1</v>
          </cell>
        </row>
        <row r="466">
          <cell r="A466" t="str">
            <v>JACMSR_1_JACSR1</v>
          </cell>
        </row>
        <row r="467">
          <cell r="A467" t="str">
            <v>JAKVAL_6_UNITG1</v>
          </cell>
        </row>
        <row r="468">
          <cell r="A468" t="str">
            <v>JAWBNE_2_NSRWND</v>
          </cell>
        </row>
        <row r="469">
          <cell r="A469" t="str">
            <v>JAWBNE_2_SRWND</v>
          </cell>
        </row>
        <row r="470">
          <cell r="A470" t="str">
            <v>JAYNE_6_WLSLR</v>
          </cell>
        </row>
        <row r="471">
          <cell r="A471" t="str">
            <v>KANAKA_1_UNIT</v>
          </cell>
        </row>
        <row r="472">
          <cell r="A472" t="str">
            <v>KANSAS_6_SOLAR</v>
          </cell>
        </row>
        <row r="473">
          <cell r="A473" t="str">
            <v>KEARNY_7_KY3</v>
          </cell>
        </row>
        <row r="474">
          <cell r="A474" t="str">
            <v>KEKAWK_6_UNIT</v>
          </cell>
        </row>
        <row r="475">
          <cell r="A475" t="str">
            <v>KELSO_2_UNITS</v>
          </cell>
        </row>
        <row r="476">
          <cell r="A476" t="str">
            <v>KELYRG_6_UNIT</v>
          </cell>
        </row>
        <row r="477">
          <cell r="A477" t="str">
            <v>KERKH1_7_UNIT 1</v>
          </cell>
        </row>
        <row r="478">
          <cell r="A478" t="str">
            <v>KERKH1_7_UNIT 3</v>
          </cell>
        </row>
        <row r="479">
          <cell r="A479" t="str">
            <v>KERKH2_7_UNIT 1</v>
          </cell>
        </row>
        <row r="480">
          <cell r="A480" t="str">
            <v>KERMAN_6_SOLAR1</v>
          </cell>
        </row>
        <row r="481">
          <cell r="A481" t="str">
            <v>KERMAN_6_SOLAR2</v>
          </cell>
        </row>
        <row r="482">
          <cell r="A482" t="str">
            <v>KERNFT_1_UNITS</v>
          </cell>
        </row>
        <row r="483">
          <cell r="A483" t="str">
            <v>KERNRG_1_UNITS</v>
          </cell>
        </row>
        <row r="484">
          <cell r="A484" t="str">
            <v>KERRGN_1_UNIT 1</v>
          </cell>
        </row>
        <row r="485">
          <cell r="A485" t="str">
            <v>KILARC_2_UNIT 1</v>
          </cell>
        </row>
        <row r="486">
          <cell r="A486" t="str">
            <v>KINGCO_1_KINGBR</v>
          </cell>
        </row>
        <row r="487">
          <cell r="A487" t="str">
            <v>KINGRV_7_UNIT 1</v>
          </cell>
        </row>
        <row r="488">
          <cell r="A488" t="str">
            <v>KIRKER_7_KELCYN</v>
          </cell>
        </row>
        <row r="489">
          <cell r="A489" t="str">
            <v>KNGBRD_2_SOLAR1</v>
          </cell>
        </row>
        <row r="490">
          <cell r="A490" t="str">
            <v>KNGBRD_2_SOLAR2</v>
          </cell>
        </row>
        <row r="491">
          <cell r="A491" t="str">
            <v>KNGBRG_1_KBSLR1</v>
          </cell>
        </row>
        <row r="492">
          <cell r="A492" t="str">
            <v>KNGBRG_1_KBSLR2</v>
          </cell>
        </row>
        <row r="493">
          <cell r="A493" t="str">
            <v>KNGCTY_6_UNITA1</v>
          </cell>
        </row>
        <row r="494">
          <cell r="A494" t="str">
            <v>KNTSTH_6_SOLAR</v>
          </cell>
        </row>
        <row r="495">
          <cell r="A495" t="str">
            <v>KRAMER_1_SEGS37</v>
          </cell>
        </row>
        <row r="496">
          <cell r="A496" t="str">
            <v>KRAMER_1_SEGSR3</v>
          </cell>
        </row>
        <row r="497">
          <cell r="A497" t="str">
            <v>KRAMER_1_SEGSR4</v>
          </cell>
        </row>
        <row r="498">
          <cell r="A498" t="str">
            <v>KRAMER_2_SEGS89</v>
          </cell>
        </row>
        <row r="499">
          <cell r="A499" t="str">
            <v>KRNCNY_6_UNIT</v>
          </cell>
        </row>
        <row r="500">
          <cell r="A500" t="str">
            <v>LACIEN_2_VENICE</v>
          </cell>
        </row>
        <row r="501">
          <cell r="A501" t="str">
            <v>LAGBEL_2_STG1</v>
          </cell>
        </row>
        <row r="502">
          <cell r="A502" t="str">
            <v>LAGBEL_6_QF</v>
          </cell>
        </row>
        <row r="503">
          <cell r="A503" t="str">
            <v>LAKHDG_6_UNIT 1</v>
          </cell>
        </row>
        <row r="504">
          <cell r="A504" t="str">
            <v>LAKHDG_6_UNIT 2</v>
          </cell>
        </row>
        <row r="505">
          <cell r="A505" t="str">
            <v>LAMONT_1_SOLAR1</v>
          </cell>
        </row>
        <row r="506">
          <cell r="A506" t="str">
            <v>LAMONT_1_SOLAR3</v>
          </cell>
        </row>
        <row r="507">
          <cell r="A507" t="str">
            <v>LAMONT_1_SOLAR4</v>
          </cell>
        </row>
        <row r="508">
          <cell r="A508" t="str">
            <v>LAMONT_1_SOLAR5</v>
          </cell>
        </row>
        <row r="509">
          <cell r="A509" t="str">
            <v>LAPAC_6_UNIT</v>
          </cell>
        </row>
        <row r="510">
          <cell r="A510" t="str">
            <v>LAPLMA_2_UNIT 1</v>
          </cell>
        </row>
        <row r="511">
          <cell r="A511" t="str">
            <v>LAPLMA_2_UNIT 2</v>
          </cell>
        </row>
        <row r="512">
          <cell r="A512" t="str">
            <v>LAPLMA_2_UNIT 3</v>
          </cell>
        </row>
        <row r="513">
          <cell r="A513" t="str">
            <v>LAPLMA_2_UNIT 4</v>
          </cell>
        </row>
        <row r="514">
          <cell r="A514" t="str">
            <v>LARKSP_6_UNIT 1</v>
          </cell>
        </row>
        <row r="515">
          <cell r="A515" t="str">
            <v>LARKSP_6_UNIT 2</v>
          </cell>
        </row>
        <row r="516">
          <cell r="A516" t="str">
            <v>LAROA1_2_UNITA1</v>
          </cell>
        </row>
        <row r="517">
          <cell r="A517" t="str">
            <v>LAROA2_2_UNITA1</v>
          </cell>
        </row>
        <row r="518">
          <cell r="A518" t="str">
            <v>LASSEN_6_UNITS</v>
          </cell>
        </row>
        <row r="519">
          <cell r="A519" t="str">
            <v>LAWRNC_7_SUNYVL</v>
          </cell>
        </row>
        <row r="520">
          <cell r="A520" t="str">
            <v>LEBECS_2_UNITS</v>
          </cell>
        </row>
        <row r="521">
          <cell r="A521" t="str">
            <v>LECEF_1_UNITS</v>
          </cell>
        </row>
        <row r="522">
          <cell r="A522" t="str">
            <v>LEPRFD_1_KANSAS</v>
          </cell>
        </row>
        <row r="523">
          <cell r="A523" t="str">
            <v>LHILLS_6_SOLAR1</v>
          </cell>
        </row>
        <row r="524">
          <cell r="A524" t="str">
            <v>LILIAC_6_SOLAR</v>
          </cell>
        </row>
        <row r="525">
          <cell r="A525" t="str">
            <v>LITLRK_6_SEPV01</v>
          </cell>
        </row>
        <row r="526">
          <cell r="A526" t="str">
            <v>LITLRK_6_SOLAR1</v>
          </cell>
        </row>
        <row r="527">
          <cell r="A527" t="str">
            <v>LITLRK_6_SOLAR2</v>
          </cell>
        </row>
        <row r="528">
          <cell r="A528" t="str">
            <v>LITLRK_6_SOLAR4</v>
          </cell>
        </row>
        <row r="529">
          <cell r="A529" t="str">
            <v>LIVEOK_6_SOLAR</v>
          </cell>
        </row>
        <row r="530">
          <cell r="A530" t="str">
            <v>LIVOAK_1_UNIT 1</v>
          </cell>
        </row>
        <row r="531">
          <cell r="A531" t="str">
            <v>LMBEPK_2_UNITA1</v>
          </cell>
        </row>
        <row r="532">
          <cell r="A532" t="str">
            <v>LMBEPK_2_UNITA2</v>
          </cell>
        </row>
        <row r="533">
          <cell r="A533" t="str">
            <v>LMBEPK_2_UNITA3</v>
          </cell>
        </row>
        <row r="534">
          <cell r="A534" t="str">
            <v>LMEC_1_PL1X3</v>
          </cell>
        </row>
        <row r="535">
          <cell r="A535" t="str">
            <v>LNCSTR_6_CREST</v>
          </cell>
        </row>
        <row r="536">
          <cell r="A536" t="str">
            <v>LOCKFD_1_BEARCK</v>
          </cell>
        </row>
        <row r="537">
          <cell r="A537" t="str">
            <v>LOCKFD_1_KSOLAR</v>
          </cell>
        </row>
        <row r="538">
          <cell r="A538" t="str">
            <v>LODI25_2_UNIT 1</v>
          </cell>
        </row>
        <row r="539">
          <cell r="A539" t="str">
            <v>LODIEC_2_PL1X2</v>
          </cell>
        </row>
        <row r="540">
          <cell r="A540" t="str">
            <v>LOWGAP_1_SUPHR</v>
          </cell>
        </row>
        <row r="541">
          <cell r="A541" t="str">
            <v>LOWGAP_7_QFUNTS</v>
          </cell>
        </row>
        <row r="542">
          <cell r="A542" t="str">
            <v>MALAGA_1_PL1X2</v>
          </cell>
        </row>
        <row r="543">
          <cell r="A543" t="str">
            <v>MALCHQ_7_UNIT 1</v>
          </cell>
        </row>
        <row r="544">
          <cell r="A544" t="str">
            <v>MANZNA_2_WIND</v>
          </cell>
        </row>
        <row r="545">
          <cell r="A545" t="str">
            <v>MARCPW_6_SOLAR1</v>
          </cell>
        </row>
        <row r="546">
          <cell r="A546" t="str">
            <v>MARTIN_1_SUNSET</v>
          </cell>
        </row>
        <row r="547">
          <cell r="A547" t="str">
            <v>MCARTH_6_FRIVRB</v>
          </cell>
        </row>
        <row r="548">
          <cell r="A548" t="str">
            <v>MCCALL_1_QF</v>
          </cell>
        </row>
        <row r="549">
          <cell r="A549" t="str">
            <v>MCSWAN_6_UNITS</v>
          </cell>
        </row>
        <row r="550">
          <cell r="A550" t="str">
            <v>MDFKRL_2_PROJCT</v>
          </cell>
        </row>
        <row r="551">
          <cell r="A551" t="str">
            <v>MENBIO_6_RENEW1</v>
          </cell>
        </row>
        <row r="552">
          <cell r="A552" t="str">
            <v>MENBIO_6_UNIT</v>
          </cell>
        </row>
        <row r="553">
          <cell r="A553" t="str">
            <v>MERCED_1_SOLAR1</v>
          </cell>
        </row>
        <row r="554">
          <cell r="A554" t="str">
            <v>MERCED_1_SOLAR2</v>
          </cell>
        </row>
        <row r="555">
          <cell r="A555" t="str">
            <v>MERCFL_6_UNIT</v>
          </cell>
        </row>
        <row r="556">
          <cell r="A556" t="str">
            <v>MESAP_1_QF</v>
          </cell>
        </row>
        <row r="557">
          <cell r="A557" t="str">
            <v>MESAS_2_QF</v>
          </cell>
        </row>
        <row r="558">
          <cell r="A558" t="str">
            <v>METCLF_1_QF</v>
          </cell>
        </row>
        <row r="559">
          <cell r="A559" t="str">
            <v>METEC_2_PL1X3</v>
          </cell>
        </row>
        <row r="560">
          <cell r="A560" t="str">
            <v>MIDWD_2_WIND1</v>
          </cell>
        </row>
        <row r="561">
          <cell r="A561" t="str">
            <v>MIDWD_2_WIND2</v>
          </cell>
        </row>
        <row r="562">
          <cell r="A562" t="str">
            <v>MIDWD_6_WNDLND</v>
          </cell>
        </row>
        <row r="563">
          <cell r="A563" t="str">
            <v>MIDWD_7_CORAMB</v>
          </cell>
        </row>
        <row r="564">
          <cell r="A564" t="str">
            <v>MIRLOM_2_CORONA</v>
          </cell>
        </row>
        <row r="565">
          <cell r="A565" t="str">
            <v>MIRLOM_2_LNDFL</v>
          </cell>
        </row>
        <row r="566">
          <cell r="A566" t="str">
            <v>MIRLOM_2_MLBBTA</v>
          </cell>
        </row>
        <row r="567">
          <cell r="A567" t="str">
            <v>MIRLOM_2_MLBBTB</v>
          </cell>
        </row>
        <row r="568">
          <cell r="A568" t="str">
            <v>MIRLOM_2_ONTARO</v>
          </cell>
        </row>
        <row r="569">
          <cell r="A569" t="str">
            <v>MIRLOM_2_RTS032</v>
          </cell>
        </row>
        <row r="570">
          <cell r="A570" t="str">
            <v>MIRLOM_2_RTS033</v>
          </cell>
        </row>
        <row r="571">
          <cell r="A571" t="str">
            <v>MIRLOM_2_TEMESC</v>
          </cell>
        </row>
        <row r="572">
          <cell r="A572" t="str">
            <v>MIRLOM_6_DELGEN</v>
          </cell>
        </row>
        <row r="573">
          <cell r="A573" t="str">
            <v>MIRLOM_6_PEAKER</v>
          </cell>
        </row>
        <row r="574">
          <cell r="A574" t="str">
            <v>MIRLOM_7_MWDLKM</v>
          </cell>
        </row>
        <row r="575">
          <cell r="A575" t="str">
            <v>MISSIX_1_QF</v>
          </cell>
        </row>
        <row r="576">
          <cell r="A576" t="str">
            <v>MKTRCK_1_UNIT 1</v>
          </cell>
        </row>
        <row r="577">
          <cell r="A577" t="str">
            <v>MLPTAS_7_QFUNTS</v>
          </cell>
        </row>
        <row r="578">
          <cell r="A578" t="str">
            <v>MNDALY_6_MCGRTH</v>
          </cell>
        </row>
        <row r="579">
          <cell r="A579" t="str">
            <v>MNDALY_7_UNIT 1</v>
          </cell>
        </row>
        <row r="580">
          <cell r="A580" t="str">
            <v>MNDALY_7_UNIT 2</v>
          </cell>
        </row>
        <row r="581">
          <cell r="A581" t="str">
            <v>MNDALY_7_UNIT 3</v>
          </cell>
        </row>
        <row r="582">
          <cell r="A582" t="str">
            <v>MNDOTA_1_SOLAR1</v>
          </cell>
        </row>
        <row r="583">
          <cell r="A583" t="str">
            <v>MNDOTA_1_SOLAR2</v>
          </cell>
        </row>
        <row r="584">
          <cell r="A584" t="str">
            <v>MOJAVE_1_SIPHON</v>
          </cell>
        </row>
        <row r="585">
          <cell r="A585" t="str">
            <v>MOJAVW_2_SOLAR</v>
          </cell>
        </row>
        <row r="586">
          <cell r="A586" t="str">
            <v>MONLTH_6_BOREL</v>
          </cell>
        </row>
        <row r="587">
          <cell r="A587" t="str">
            <v>MONTPH_7_UNITS</v>
          </cell>
        </row>
        <row r="588">
          <cell r="A588" t="str">
            <v>MOORPK_2_CALABS</v>
          </cell>
        </row>
        <row r="589">
          <cell r="A589" t="str">
            <v>MOORPK_6_QF</v>
          </cell>
        </row>
        <row r="590">
          <cell r="A590" t="str">
            <v>MORWD_6_QF</v>
          </cell>
        </row>
        <row r="591">
          <cell r="A591" t="str">
            <v>MOSSLD_1_QF</v>
          </cell>
        </row>
        <row r="592">
          <cell r="A592" t="str">
            <v>MOSSLD_2_PSP1</v>
          </cell>
        </row>
        <row r="593">
          <cell r="A593" t="str">
            <v>MOSSLD_2_PSP2</v>
          </cell>
        </row>
        <row r="594">
          <cell r="A594" t="str">
            <v>MRCHNT_2_PL1X3</v>
          </cell>
        </row>
        <row r="595">
          <cell r="A595" t="str">
            <v>MRGT_6_MEF2</v>
          </cell>
        </row>
        <row r="596">
          <cell r="A596" t="str">
            <v>MRGT_6_MMAREF</v>
          </cell>
        </row>
        <row r="597">
          <cell r="A597" t="str">
            <v>MRLSDS_6_SOLAR1</v>
          </cell>
        </row>
        <row r="598">
          <cell r="A598" t="str">
            <v>MSHGTS_6_MMARLF</v>
          </cell>
        </row>
        <row r="599">
          <cell r="A599" t="str">
            <v>MSOLAR_2_SOLAR1</v>
          </cell>
        </row>
        <row r="600">
          <cell r="A600" t="str">
            <v>MSOLAR_2_SOLAR2</v>
          </cell>
        </row>
        <row r="601">
          <cell r="A601" t="str">
            <v>MSOLAR_2_SOLAR3</v>
          </cell>
        </row>
        <row r="602">
          <cell r="A602" t="str">
            <v>MSSION_2_QF</v>
          </cell>
        </row>
        <row r="603">
          <cell r="A603" t="str">
            <v>MSTANG_2_SOLAR</v>
          </cell>
        </row>
        <row r="604">
          <cell r="A604" t="str">
            <v>MSTANG_2_SOLAR3</v>
          </cell>
        </row>
        <row r="605">
          <cell r="A605" t="str">
            <v>MSTANG_2_SOLAR4</v>
          </cell>
        </row>
        <row r="606">
          <cell r="A606" t="str">
            <v>MTNPOS_1_UNIT</v>
          </cell>
        </row>
        <row r="607">
          <cell r="A607" t="str">
            <v>MTWIND_1_UNIT 1</v>
          </cell>
        </row>
        <row r="608">
          <cell r="A608" t="str">
            <v>MTWIND_1_UNIT 2</v>
          </cell>
        </row>
        <row r="609">
          <cell r="A609" t="str">
            <v>MTWIND_1_UNIT 3</v>
          </cell>
        </row>
        <row r="610">
          <cell r="A610" t="str">
            <v>MURRAY_6_UNIT</v>
          </cell>
        </row>
        <row r="611">
          <cell r="A611" t="str">
            <v>NAROW1_2_UNIT</v>
          </cell>
        </row>
        <row r="612">
          <cell r="A612" t="str">
            <v>NAROW2_2_UNIT</v>
          </cell>
        </row>
        <row r="613">
          <cell r="A613" t="str">
            <v>NAVYII_2_UNITS</v>
          </cell>
        </row>
        <row r="614">
          <cell r="A614" t="str">
            <v>NCPA_7_GP1UN1</v>
          </cell>
        </row>
        <row r="615">
          <cell r="A615" t="str">
            <v>NCPA_7_GP1UN2</v>
          </cell>
        </row>
        <row r="616">
          <cell r="A616" t="str">
            <v>NCPA_7_GP2UN3</v>
          </cell>
        </row>
        <row r="617">
          <cell r="A617" t="str">
            <v>NCPA_7_GP2UN4</v>
          </cell>
        </row>
        <row r="618">
          <cell r="A618" t="str">
            <v>NEENCH_6_SOLAR</v>
          </cell>
        </row>
        <row r="619">
          <cell r="A619" t="str">
            <v>NEWARK_1_QF</v>
          </cell>
        </row>
        <row r="620">
          <cell r="A620" t="str">
            <v>NHOGAN_6_UNITS</v>
          </cell>
        </row>
        <row r="621">
          <cell r="A621" t="str">
            <v>NIMTG_6_NIQF</v>
          </cell>
        </row>
        <row r="622">
          <cell r="A622" t="str">
            <v>NOVATO_6_LNDFL</v>
          </cell>
        </row>
        <row r="623">
          <cell r="A623" t="str">
            <v>NWCSTL_7_UNIT 1</v>
          </cell>
        </row>
        <row r="624">
          <cell r="A624" t="str">
            <v>NZWIND_2_WDSTR5</v>
          </cell>
        </row>
        <row r="625">
          <cell r="A625" t="str">
            <v>NZWIND_6_CALWND</v>
          </cell>
        </row>
        <row r="626">
          <cell r="A626" t="str">
            <v>NZWIND_6_WDSTR</v>
          </cell>
        </row>
        <row r="627">
          <cell r="A627" t="str">
            <v>NZWIND_6_WDSTR2</v>
          </cell>
        </row>
        <row r="628">
          <cell r="A628" t="str">
            <v>NZWIND_6_WDSTR3</v>
          </cell>
        </row>
        <row r="629">
          <cell r="A629" t="str">
            <v>NZWIND_6_WDSTR4</v>
          </cell>
        </row>
        <row r="630">
          <cell r="A630" t="str">
            <v>OAK C_1_EBMUD</v>
          </cell>
        </row>
        <row r="631">
          <cell r="A631" t="str">
            <v>OAK C_7_UNIT 1</v>
          </cell>
        </row>
        <row r="632">
          <cell r="A632" t="str">
            <v>OAK C_7_UNIT 2</v>
          </cell>
        </row>
        <row r="633">
          <cell r="A633" t="str">
            <v>OAK C_7_UNIT 3</v>
          </cell>
        </row>
        <row r="634">
          <cell r="A634" t="str">
            <v>OAK L_1_GTG1</v>
          </cell>
        </row>
        <row r="635">
          <cell r="A635" t="str">
            <v>OAKWD_6_ZEPHWD</v>
          </cell>
        </row>
        <row r="636">
          <cell r="A636" t="str">
            <v>OASIS_6_CREST</v>
          </cell>
        </row>
        <row r="637">
          <cell r="A637" t="str">
            <v>OASIS_6_SOLAR1</v>
          </cell>
        </row>
        <row r="638">
          <cell r="A638" t="str">
            <v>OASIS_6_SOLAR2</v>
          </cell>
        </row>
        <row r="639">
          <cell r="A639" t="str">
            <v>OASIS_6_SOLAR3</v>
          </cell>
        </row>
        <row r="640">
          <cell r="A640" t="str">
            <v>OCTILO_5_WIND</v>
          </cell>
        </row>
        <row r="641">
          <cell r="A641" t="str">
            <v>OGROVE_6_PL1X2</v>
          </cell>
        </row>
        <row r="642">
          <cell r="A642" t="str">
            <v>OILFLD_7_QFUNTS</v>
          </cell>
        </row>
        <row r="643">
          <cell r="A643" t="str">
            <v>OLDRIV_6_BIOGAS</v>
          </cell>
        </row>
        <row r="644">
          <cell r="A644" t="str">
            <v>OLDRV1_6_SOLAR</v>
          </cell>
        </row>
        <row r="645">
          <cell r="A645" t="str">
            <v>OLINDA_2_COYCRK</v>
          </cell>
        </row>
        <row r="646">
          <cell r="A646" t="str">
            <v>OLINDA_2_LNDFL2</v>
          </cell>
        </row>
        <row r="647">
          <cell r="A647" t="str">
            <v>OLINDA_2_QF</v>
          </cell>
        </row>
        <row r="648">
          <cell r="A648" t="str">
            <v>OLINDA_7_LNDFIL</v>
          </cell>
        </row>
        <row r="649">
          <cell r="A649" t="str">
            <v>OLIVEP_1_SOLAR</v>
          </cell>
        </row>
        <row r="650">
          <cell r="A650" t="str">
            <v>OLIVEP_1_SOLAR2</v>
          </cell>
        </row>
        <row r="651">
          <cell r="A651" t="str">
            <v>OLSEN_2_UNIT</v>
          </cell>
        </row>
        <row r="652">
          <cell r="A652" t="str">
            <v>OMAR_2_UNIT 1</v>
          </cell>
        </row>
        <row r="653">
          <cell r="A653" t="str">
            <v>OMAR_2_UNIT 2</v>
          </cell>
        </row>
        <row r="654">
          <cell r="A654" t="str">
            <v>OMAR_2_UNIT 3</v>
          </cell>
        </row>
        <row r="655">
          <cell r="A655" t="str">
            <v>OMAR_2_UNIT 4</v>
          </cell>
        </row>
        <row r="656">
          <cell r="A656" t="str">
            <v>ONLLPP_6_UNITS</v>
          </cell>
        </row>
        <row r="657">
          <cell r="A657" t="str">
            <v>ORLND_6_HIGHLI</v>
          </cell>
        </row>
        <row r="658">
          <cell r="A658" t="str">
            <v>ORLND_6_SOLAR1</v>
          </cell>
        </row>
        <row r="659">
          <cell r="A659" t="str">
            <v>ORMOND_7_UNIT 1</v>
          </cell>
        </row>
        <row r="660">
          <cell r="A660" t="str">
            <v>ORMOND_7_UNIT 2</v>
          </cell>
        </row>
        <row r="661">
          <cell r="A661" t="str">
            <v>OROLOM_1_SOLAR1</v>
          </cell>
        </row>
        <row r="662">
          <cell r="A662" t="str">
            <v>OROLOM_1_SOLAR2</v>
          </cell>
        </row>
        <row r="663">
          <cell r="A663" t="str">
            <v>OROVIL_6_UNIT</v>
          </cell>
        </row>
        <row r="664">
          <cell r="A664" t="str">
            <v>OSO_6_NSPIN</v>
          </cell>
        </row>
        <row r="665">
          <cell r="A665" t="str">
            <v>OTAY_6_LNDFL5</v>
          </cell>
        </row>
        <row r="666">
          <cell r="A666" t="str">
            <v>OTAY_6_LNDFL6</v>
          </cell>
        </row>
        <row r="667">
          <cell r="A667" t="str">
            <v>OTAY_6_PL1X2</v>
          </cell>
        </row>
        <row r="668">
          <cell r="A668" t="str">
            <v>OTAY_6_UNITB1</v>
          </cell>
        </row>
        <row r="669">
          <cell r="A669" t="str">
            <v>OTMESA_2_PL1X3</v>
          </cell>
        </row>
        <row r="670">
          <cell r="A670" t="str">
            <v>OXBOW_6_DRUM</v>
          </cell>
        </row>
        <row r="671">
          <cell r="A671" t="str">
            <v>OXMTN_6_LNDFIL</v>
          </cell>
        </row>
        <row r="672">
          <cell r="A672" t="str">
            <v>PACLUM_6_UNIT</v>
          </cell>
        </row>
        <row r="673">
          <cell r="A673" t="str">
            <v>PADUA_2_ONTARO</v>
          </cell>
        </row>
        <row r="674">
          <cell r="A674" t="str">
            <v>PADUA_2_SOLAR1</v>
          </cell>
        </row>
        <row r="675">
          <cell r="A675" t="str">
            <v>PADUA_6_MWDSDM</v>
          </cell>
        </row>
        <row r="676">
          <cell r="A676" t="str">
            <v>PADUA_6_QF</v>
          </cell>
        </row>
        <row r="677">
          <cell r="A677" t="str">
            <v>PADUA_7_SDIMAS</v>
          </cell>
        </row>
        <row r="678">
          <cell r="A678" t="str">
            <v>PAIGES_6_SOLAR</v>
          </cell>
        </row>
        <row r="679">
          <cell r="A679" t="str">
            <v>PALALT_7_COBUG</v>
          </cell>
        </row>
        <row r="680">
          <cell r="A680" t="str">
            <v>PALOMR_2_PL1X3</v>
          </cell>
        </row>
        <row r="681">
          <cell r="A681" t="str">
            <v>PANDOL_6_UNIT</v>
          </cell>
        </row>
        <row r="682">
          <cell r="A682" t="str">
            <v>PANSEA_1_PANARO</v>
          </cell>
        </row>
        <row r="683">
          <cell r="A683" t="str">
            <v>PARDEB_6_UNITS</v>
          </cell>
        </row>
        <row r="684">
          <cell r="A684" t="str">
            <v>PBLOSM_2_SOLAR</v>
          </cell>
        </row>
        <row r="685">
          <cell r="A685" t="str">
            <v>PEABDY_2_LNDFIL</v>
          </cell>
        </row>
        <row r="686">
          <cell r="A686" t="str">
            <v>PEABDY_2_LNDFL1</v>
          </cell>
        </row>
        <row r="687">
          <cell r="A687" t="str">
            <v>PEARBL_2_NSPIN</v>
          </cell>
        </row>
        <row r="688">
          <cell r="A688" t="str">
            <v>PEORIA_1_SOLAR</v>
          </cell>
        </row>
        <row r="689">
          <cell r="A689" t="str">
            <v>PGCC_1_PDRP02</v>
          </cell>
        </row>
        <row r="690">
          <cell r="A690" t="str">
            <v>PGCC_1_PDRP04</v>
          </cell>
        </row>
        <row r="691">
          <cell r="A691" t="str">
            <v>PGCC_1_PDRP05</v>
          </cell>
        </row>
        <row r="692">
          <cell r="A692" t="str">
            <v>PGEB_2_PDRP01</v>
          </cell>
        </row>
        <row r="693">
          <cell r="A693" t="str">
            <v>PGEB_2_PDRP02</v>
          </cell>
        </row>
        <row r="694">
          <cell r="A694" t="str">
            <v>PGEB_2_PDRP03</v>
          </cell>
        </row>
        <row r="695">
          <cell r="A695" t="str">
            <v>PGEB_2_PDRP04</v>
          </cell>
        </row>
        <row r="696">
          <cell r="A696" t="str">
            <v>PGEB_2_PDRP05</v>
          </cell>
        </row>
        <row r="697">
          <cell r="A697" t="str">
            <v>PGEB_2_PDRP06</v>
          </cell>
        </row>
        <row r="698">
          <cell r="A698" t="str">
            <v>PGEB_2_PDRP07</v>
          </cell>
        </row>
        <row r="699">
          <cell r="A699" t="str">
            <v>PGEB_2_PDRP08</v>
          </cell>
        </row>
        <row r="700">
          <cell r="A700" t="str">
            <v>PGEB_2_PDRP09</v>
          </cell>
        </row>
        <row r="701">
          <cell r="A701" t="str">
            <v>PGEB_2_PDRP10</v>
          </cell>
        </row>
        <row r="702">
          <cell r="A702" t="str">
            <v>PGEB_2_RDRR08</v>
          </cell>
        </row>
        <row r="703">
          <cell r="A703" t="str">
            <v>PGF1_2_PDRP03</v>
          </cell>
        </row>
        <row r="704">
          <cell r="A704" t="str">
            <v>PGF1_2_PDRP04</v>
          </cell>
        </row>
        <row r="705">
          <cell r="A705" t="str">
            <v>PGF1_2_PDRP07</v>
          </cell>
        </row>
        <row r="706">
          <cell r="A706" t="str">
            <v>PGF1_2_PDRP08</v>
          </cell>
        </row>
        <row r="707">
          <cell r="A707" t="str">
            <v>PGF1_2_PDRP09</v>
          </cell>
        </row>
        <row r="708">
          <cell r="A708" t="str">
            <v>PGF1_2_PDRP10</v>
          </cell>
        </row>
        <row r="709">
          <cell r="A709" t="str">
            <v>PGF1_2_PDRP11</v>
          </cell>
        </row>
        <row r="710">
          <cell r="A710" t="str">
            <v>PGF1_2_RDRR05</v>
          </cell>
        </row>
        <row r="711">
          <cell r="A711" t="str">
            <v>PGF1_2_RDRR06</v>
          </cell>
        </row>
        <row r="712">
          <cell r="A712" t="str">
            <v>PGFG_1_PDRP03</v>
          </cell>
        </row>
        <row r="713">
          <cell r="A713" t="str">
            <v>PGFG_1_PDRP04</v>
          </cell>
        </row>
        <row r="714">
          <cell r="A714" t="str">
            <v>PGFG_1_PDRP05</v>
          </cell>
        </row>
        <row r="715">
          <cell r="A715" t="str">
            <v>PGFG_1_PDRP06</v>
          </cell>
        </row>
        <row r="716">
          <cell r="A716" t="str">
            <v>PGHB_6_PDRP01</v>
          </cell>
        </row>
        <row r="717">
          <cell r="A717" t="str">
            <v>PGHB_6_PDRP02</v>
          </cell>
        </row>
        <row r="718">
          <cell r="A718" t="str">
            <v>PGKN_2_PDRP02</v>
          </cell>
        </row>
        <row r="719">
          <cell r="A719" t="str">
            <v>PGKN_2_RDRR03</v>
          </cell>
        </row>
        <row r="720">
          <cell r="A720" t="str">
            <v>PGNB_2_PDRP01</v>
          </cell>
        </row>
        <row r="721">
          <cell r="A721" t="str">
            <v>PGNB_2_PDRP02</v>
          </cell>
        </row>
        <row r="722">
          <cell r="A722" t="str">
            <v>PGNB_2_PDRP03</v>
          </cell>
        </row>
        <row r="723">
          <cell r="A723" t="str">
            <v>PGNB_2_PDRP04</v>
          </cell>
        </row>
        <row r="724">
          <cell r="A724" t="str">
            <v>PGNB_2_RDRR01</v>
          </cell>
        </row>
        <row r="725">
          <cell r="A725" t="str">
            <v>PGNC_1_PDRP01</v>
          </cell>
        </row>
        <row r="726">
          <cell r="A726" t="str">
            <v>PGNP_2_PDRP02</v>
          </cell>
        </row>
        <row r="727">
          <cell r="A727" t="str">
            <v>PGNP_2_PDRP03</v>
          </cell>
        </row>
        <row r="728">
          <cell r="A728" t="str">
            <v>PGNP_2_RDRR01</v>
          </cell>
        </row>
        <row r="729">
          <cell r="A729" t="str">
            <v>PGNP_2_RDRR09</v>
          </cell>
        </row>
        <row r="730">
          <cell r="A730" t="str">
            <v>PGP2_2_PDRP01</v>
          </cell>
        </row>
        <row r="731">
          <cell r="A731" t="str">
            <v>PGP2_2_PDRP05</v>
          </cell>
        </row>
        <row r="732">
          <cell r="A732" t="str">
            <v>PGP2_2_PDRP06</v>
          </cell>
        </row>
        <row r="733">
          <cell r="A733" t="str">
            <v>PGP2_2_PDRP07</v>
          </cell>
        </row>
        <row r="734">
          <cell r="A734" t="str">
            <v>PGP2_2_PDRP08</v>
          </cell>
        </row>
        <row r="735">
          <cell r="A735" t="str">
            <v>PGP2_2_PDRP10</v>
          </cell>
        </row>
        <row r="736">
          <cell r="A736" t="str">
            <v>PGSB_1_PDRP02</v>
          </cell>
        </row>
        <row r="737">
          <cell r="A737" t="str">
            <v>PGSB_1_PDRP04</v>
          </cell>
        </row>
        <row r="738">
          <cell r="A738" t="str">
            <v>PGSB_1_PDRP06</v>
          </cell>
        </row>
        <row r="739">
          <cell r="A739" t="str">
            <v>PGSB_1_PDRP08</v>
          </cell>
        </row>
        <row r="740">
          <cell r="A740" t="str">
            <v>PGSB_1_PDRP09</v>
          </cell>
        </row>
        <row r="741">
          <cell r="A741" t="str">
            <v>PGSB_1_PDRP10</v>
          </cell>
        </row>
        <row r="742">
          <cell r="A742" t="str">
            <v>PGSB_1_PDRP11</v>
          </cell>
        </row>
        <row r="743">
          <cell r="A743" t="str">
            <v>PGSB_1_PDRP12</v>
          </cell>
        </row>
        <row r="744">
          <cell r="A744" t="str">
            <v>PGSB_1_PDRP13</v>
          </cell>
        </row>
        <row r="745">
          <cell r="A745" t="str">
            <v>PGSB_1_PDRP14</v>
          </cell>
        </row>
        <row r="746">
          <cell r="A746" t="str">
            <v>PGSB_1_RDRR05</v>
          </cell>
        </row>
        <row r="747">
          <cell r="A747" t="str">
            <v>PGSF_2_PDRP03</v>
          </cell>
        </row>
        <row r="748">
          <cell r="A748" t="str">
            <v>PGSF_2_PDRP04</v>
          </cell>
        </row>
        <row r="749">
          <cell r="A749" t="str">
            <v>PGSF_2_PDRP06</v>
          </cell>
        </row>
        <row r="750">
          <cell r="A750" t="str">
            <v>PGSF_2_PDRP07</v>
          </cell>
        </row>
        <row r="751">
          <cell r="A751" t="str">
            <v>PGSF_2_PDRP08</v>
          </cell>
        </row>
        <row r="752">
          <cell r="A752" t="str">
            <v>PGSF_2_PDRP09</v>
          </cell>
        </row>
        <row r="753">
          <cell r="A753" t="str">
            <v>PGSF_2_PDRP10</v>
          </cell>
        </row>
        <row r="754">
          <cell r="A754" t="str">
            <v>PGSF_2_PDRP11</v>
          </cell>
        </row>
        <row r="755">
          <cell r="A755" t="str">
            <v>PGSF_2_PDRP12</v>
          </cell>
        </row>
        <row r="756">
          <cell r="A756" t="str">
            <v>PGSI_1_PDRP01</v>
          </cell>
        </row>
        <row r="757">
          <cell r="A757" t="str">
            <v>PGSI_1_PDRP02</v>
          </cell>
        </row>
        <row r="758">
          <cell r="A758" t="str">
            <v>PGSI_1_RDRR01</v>
          </cell>
        </row>
        <row r="759">
          <cell r="A759" t="str">
            <v>PGST_2_PDRP01</v>
          </cell>
        </row>
        <row r="760">
          <cell r="A760" t="str">
            <v>PGST_2_PDRP03</v>
          </cell>
        </row>
        <row r="761">
          <cell r="A761" t="str">
            <v>PGST_2_RDRR02</v>
          </cell>
        </row>
        <row r="762">
          <cell r="A762" t="str">
            <v>PGZP_2_PDRP02</v>
          </cell>
        </row>
        <row r="763">
          <cell r="A763" t="str">
            <v>PGZP_2_PDRP03</v>
          </cell>
        </row>
        <row r="764">
          <cell r="A764" t="str">
            <v>PGZP_2_RDRR01</v>
          </cell>
        </row>
        <row r="765">
          <cell r="A765" t="str">
            <v>PGZP_2_RDRR02</v>
          </cell>
        </row>
        <row r="766">
          <cell r="A766" t="str">
            <v>PGZP_2_RDRR03</v>
          </cell>
        </row>
        <row r="767">
          <cell r="A767" t="str">
            <v>PGZP_2_RDRR06</v>
          </cell>
        </row>
        <row r="768">
          <cell r="A768" t="str">
            <v>PHOENX_1_UNIT</v>
          </cell>
        </row>
        <row r="769">
          <cell r="A769" t="str">
            <v>PINFLT_7_UNITS</v>
          </cell>
        </row>
        <row r="770">
          <cell r="A770" t="str">
            <v>PIOPIC_2_CTG1</v>
          </cell>
        </row>
        <row r="771">
          <cell r="A771" t="str">
            <v>PIOPIC_2_CTG2</v>
          </cell>
        </row>
        <row r="772">
          <cell r="A772" t="str">
            <v>PIOPIC_2_CTG3</v>
          </cell>
        </row>
        <row r="773">
          <cell r="A773" t="str">
            <v>PIT1_6_FRIVRA</v>
          </cell>
        </row>
        <row r="774">
          <cell r="A774" t="str">
            <v>PIT1_7_UNIT 1</v>
          </cell>
        </row>
        <row r="775">
          <cell r="A775" t="str">
            <v>PIT1_7_UNIT 2</v>
          </cell>
        </row>
        <row r="776">
          <cell r="A776" t="str">
            <v>PIT3_7_PL1X3</v>
          </cell>
        </row>
        <row r="777">
          <cell r="A777" t="str">
            <v>PIT4_7_PL1X2</v>
          </cell>
        </row>
        <row r="778">
          <cell r="A778" t="str">
            <v>PIT5_7_PL1X2</v>
          </cell>
        </row>
        <row r="779">
          <cell r="A779" t="str">
            <v>PIT5_7_PL3X4</v>
          </cell>
        </row>
        <row r="780">
          <cell r="A780" t="str">
            <v>PIT5_7_QFUNTS</v>
          </cell>
        </row>
        <row r="781">
          <cell r="A781" t="str">
            <v>PIT6_7_UNIT 1</v>
          </cell>
        </row>
        <row r="782">
          <cell r="A782" t="str">
            <v>PIT6_7_UNIT 2</v>
          </cell>
        </row>
        <row r="783">
          <cell r="A783" t="str">
            <v>PIT7_7_UNIT 1</v>
          </cell>
        </row>
        <row r="784">
          <cell r="A784" t="str">
            <v>PIT7_7_UNIT 2</v>
          </cell>
        </row>
        <row r="785">
          <cell r="A785" t="str">
            <v>PLACVL_1_CHILIB</v>
          </cell>
        </row>
        <row r="786">
          <cell r="A786" t="str">
            <v>PLACVL_1_RCKCRE</v>
          </cell>
        </row>
        <row r="787">
          <cell r="A787" t="str">
            <v>PLAINV_6_BSOLAR</v>
          </cell>
        </row>
        <row r="788">
          <cell r="A788" t="str">
            <v>PLAINV_6_DSOLAR</v>
          </cell>
        </row>
        <row r="789">
          <cell r="A789" t="str">
            <v>PLAINV_6_NLRSR1</v>
          </cell>
        </row>
        <row r="790">
          <cell r="A790" t="str">
            <v>PLAINV_6_SOLAR3</v>
          </cell>
        </row>
        <row r="791">
          <cell r="A791" t="str">
            <v>PLAINV_6_SOLARC</v>
          </cell>
        </row>
        <row r="792">
          <cell r="A792" t="str">
            <v>PLSNTG_7_LNCLND</v>
          </cell>
        </row>
        <row r="793">
          <cell r="A793" t="str">
            <v>PMDLET_6_SOLAR1</v>
          </cell>
        </row>
        <row r="794">
          <cell r="A794" t="str">
            <v>PMPJCK_1_RB2SLR</v>
          </cell>
        </row>
        <row r="795">
          <cell r="A795" t="str">
            <v>PMPJCK_1_SOLAR1</v>
          </cell>
        </row>
        <row r="796">
          <cell r="A796" t="str">
            <v>PMPJCK_1_SOLAR2</v>
          </cell>
        </row>
        <row r="797">
          <cell r="A797" t="str">
            <v>PNCHEG_2_PL1X4</v>
          </cell>
        </row>
        <row r="798">
          <cell r="A798" t="str">
            <v>PNCHPP_1_PL1X2</v>
          </cell>
        </row>
        <row r="799">
          <cell r="A799" t="str">
            <v>PNOCHE_1_PL1X2</v>
          </cell>
        </row>
        <row r="800">
          <cell r="A800" t="str">
            <v>PNOCHE_1_UNITA1</v>
          </cell>
        </row>
        <row r="801">
          <cell r="A801" t="str">
            <v>POEPH_7_UNIT 1</v>
          </cell>
        </row>
        <row r="802">
          <cell r="A802" t="str">
            <v>POEPH_7_UNIT 2</v>
          </cell>
        </row>
        <row r="803">
          <cell r="A803" t="str">
            <v>POTTER_6_UNITS</v>
          </cell>
        </row>
        <row r="804">
          <cell r="A804" t="str">
            <v>POTTER_7_VECINO</v>
          </cell>
        </row>
        <row r="805">
          <cell r="A805" t="str">
            <v>PRIMM_2_SOLAR1</v>
          </cell>
        </row>
        <row r="806">
          <cell r="A806" t="str">
            <v>PSWEET_1_STCRUZ</v>
          </cell>
        </row>
        <row r="807">
          <cell r="A807" t="str">
            <v>PSWEET_7_QFUNTS</v>
          </cell>
        </row>
        <row r="808">
          <cell r="A808" t="str">
            <v>PTLOMA_6_NTCCGN</v>
          </cell>
        </row>
        <row r="809">
          <cell r="A809" t="str">
            <v>PTLOMA_6_NTCQF</v>
          </cell>
        </row>
        <row r="810">
          <cell r="A810" t="str">
            <v>PUTHCR_1_SOLAR1</v>
          </cell>
        </row>
        <row r="811">
          <cell r="A811" t="str">
            <v>PWEST_1_UNIT</v>
          </cell>
        </row>
        <row r="812">
          <cell r="A812" t="str">
            <v>RCKCRK_7_UNIT 1</v>
          </cell>
        </row>
        <row r="813">
          <cell r="A813" t="str">
            <v>RCKCRK_7_UNIT 2</v>
          </cell>
        </row>
        <row r="814">
          <cell r="A814" t="str">
            <v>RDWAY_1_CREST</v>
          </cell>
        </row>
        <row r="815">
          <cell r="A815" t="str">
            <v>RECTOR_2_CREST</v>
          </cell>
        </row>
        <row r="816">
          <cell r="A816" t="str">
            <v>RECTOR_2_KAWEAH</v>
          </cell>
        </row>
        <row r="817">
          <cell r="A817" t="str">
            <v>RECTOR_2_KAWH 1</v>
          </cell>
        </row>
        <row r="818">
          <cell r="A818" t="str">
            <v>RECTOR_2_QF</v>
          </cell>
        </row>
        <row r="819">
          <cell r="A819" t="str">
            <v>RECTOR_7_TULARE</v>
          </cell>
        </row>
        <row r="820">
          <cell r="A820" t="str">
            <v>REDBLF_6_UNIT</v>
          </cell>
        </row>
        <row r="821">
          <cell r="A821" t="str">
            <v>REDMAN_2_SOLAR</v>
          </cell>
        </row>
        <row r="822">
          <cell r="A822" t="str">
            <v>REDOND_7_UNIT 5</v>
          </cell>
        </row>
        <row r="823">
          <cell r="A823" t="str">
            <v>REDOND_7_UNIT 6</v>
          </cell>
        </row>
        <row r="824">
          <cell r="A824" t="str">
            <v>REDOND_7_UNIT 7</v>
          </cell>
        </row>
        <row r="825">
          <cell r="A825" t="str">
            <v>REDOND_7_UNIT 8</v>
          </cell>
        </row>
        <row r="826">
          <cell r="A826" t="str">
            <v>REEDLY_6_SOLAR</v>
          </cell>
        </row>
        <row r="827">
          <cell r="A827" t="str">
            <v>RENWD_1_QF</v>
          </cell>
        </row>
        <row r="828">
          <cell r="A828" t="str">
            <v>RHONDO_2_QF</v>
          </cell>
        </row>
        <row r="829">
          <cell r="A829" t="str">
            <v>RHONDO_6_PUENTE</v>
          </cell>
        </row>
        <row r="830">
          <cell r="A830" t="str">
            <v>RICHMN_7_BAYENV</v>
          </cell>
        </row>
        <row r="831">
          <cell r="A831" t="str">
            <v>RIOBRV_6_UNIT 1</v>
          </cell>
        </row>
        <row r="832">
          <cell r="A832" t="str">
            <v>RIOOSO_1_QF</v>
          </cell>
        </row>
        <row r="833">
          <cell r="A833" t="str">
            <v>RNDMTN_2_SLSPHY1</v>
          </cell>
        </row>
        <row r="834">
          <cell r="A834" t="str">
            <v>ROLLIN_6_UNIT</v>
          </cell>
        </row>
        <row r="835">
          <cell r="A835" t="str">
            <v>ROSMDW_2_WIND1</v>
          </cell>
        </row>
        <row r="836">
          <cell r="A836" t="str">
            <v>ROSMND_6_SOLAR</v>
          </cell>
        </row>
        <row r="837">
          <cell r="A837" t="str">
            <v>RSMSLR_6_SOLAR1</v>
          </cell>
        </row>
        <row r="838">
          <cell r="A838" t="str">
            <v>RSMSLR_6_SOLAR2</v>
          </cell>
        </row>
        <row r="839">
          <cell r="A839" t="str">
            <v>RTEDDY_2_SOLAR1</v>
          </cell>
        </row>
        <row r="840">
          <cell r="A840" t="str">
            <v>RTEDDY_2_SOLAR2</v>
          </cell>
        </row>
        <row r="841">
          <cell r="A841" t="str">
            <v>RTREE_2_WIND1</v>
          </cell>
        </row>
        <row r="842">
          <cell r="A842" t="str">
            <v>RTREE_2_WIND2</v>
          </cell>
        </row>
        <row r="843">
          <cell r="A843" t="str">
            <v>RTREE_2_WIND3</v>
          </cell>
        </row>
        <row r="844">
          <cell r="A844" t="str">
            <v>RUSCTY_2_UNITS</v>
          </cell>
        </row>
        <row r="845">
          <cell r="A845" t="str">
            <v>RVRVEW_1_UNITA1</v>
          </cell>
        </row>
        <row r="846">
          <cell r="A846" t="str">
            <v>RVSIDE_2_RERCU3</v>
          </cell>
        </row>
        <row r="847">
          <cell r="A847" t="str">
            <v>RVSIDE_2_RERCU4</v>
          </cell>
        </row>
        <row r="848">
          <cell r="A848" t="str">
            <v>RVSIDE_6_RERCU1</v>
          </cell>
        </row>
        <row r="849">
          <cell r="A849" t="str">
            <v>RVSIDE_6_RERCU2</v>
          </cell>
        </row>
        <row r="850">
          <cell r="A850" t="str">
            <v>RVSIDE_6_SOLAR1</v>
          </cell>
        </row>
        <row r="851">
          <cell r="A851" t="str">
            <v>RVSIDE_6_SPRING</v>
          </cell>
        </row>
        <row r="852">
          <cell r="A852" t="str">
            <v>S_RITA_6_SOLAR1</v>
          </cell>
        </row>
        <row r="853">
          <cell r="A853" t="str">
            <v>SALIRV_2_UNIT</v>
          </cell>
        </row>
        <row r="854">
          <cell r="A854" t="str">
            <v>SALTSP_7_UNITS</v>
          </cell>
        </row>
        <row r="855">
          <cell r="A855" t="str">
            <v>SAMPSN_6_KELCO1</v>
          </cell>
        </row>
        <row r="856">
          <cell r="A856" t="str">
            <v>SANDLT_2_SUNITS</v>
          </cell>
        </row>
        <row r="857">
          <cell r="A857" t="str">
            <v>SANITR_6_UNITS</v>
          </cell>
        </row>
        <row r="858">
          <cell r="A858" t="str">
            <v>SANLOB_1_LNDFIL</v>
          </cell>
        </row>
        <row r="859">
          <cell r="A859" t="str">
            <v>SANTFG_7_UNITS</v>
          </cell>
        </row>
        <row r="860">
          <cell r="A860" t="str">
            <v>SANTGO_2_LNDFL1</v>
          </cell>
        </row>
        <row r="861">
          <cell r="A861" t="str">
            <v>SANTGO_2_MABBT1</v>
          </cell>
        </row>
        <row r="862">
          <cell r="A862" t="str">
            <v>SANWD_1_QF</v>
          </cell>
        </row>
        <row r="863">
          <cell r="A863" t="str">
            <v>SAUGUS_2_TOLAND</v>
          </cell>
        </row>
        <row r="864">
          <cell r="A864" t="str">
            <v>SAUGUS_6_MWDFTH</v>
          </cell>
        </row>
        <row r="865">
          <cell r="A865" t="str">
            <v>SAUGUS_6_PTCHGN</v>
          </cell>
        </row>
        <row r="866">
          <cell r="A866" t="str">
            <v>SAUGUS_6_QF</v>
          </cell>
        </row>
        <row r="867">
          <cell r="A867" t="str">
            <v>SAUGUS_7_CHIQCN</v>
          </cell>
        </row>
        <row r="868">
          <cell r="A868" t="str">
            <v>SAUGUS_7_LOPEZ</v>
          </cell>
        </row>
        <row r="869">
          <cell r="A869" t="str">
            <v>SBERDO_2_PSP3</v>
          </cell>
        </row>
        <row r="870">
          <cell r="A870" t="str">
            <v>SBERDO_2_PSP4</v>
          </cell>
        </row>
        <row r="871">
          <cell r="A871" t="str">
            <v>SBERDO_2_QF</v>
          </cell>
        </row>
        <row r="872">
          <cell r="A872" t="str">
            <v>SBERDO_2_REDLND</v>
          </cell>
        </row>
        <row r="873">
          <cell r="A873" t="str">
            <v>SBERDO_2_RTS005</v>
          </cell>
        </row>
        <row r="874">
          <cell r="A874" t="str">
            <v>SBERDO_2_RTS007</v>
          </cell>
        </row>
        <row r="875">
          <cell r="A875" t="str">
            <v>SBERDO_2_RTS011</v>
          </cell>
        </row>
        <row r="876">
          <cell r="A876" t="str">
            <v>SBERDO_2_RTS013</v>
          </cell>
        </row>
        <row r="877">
          <cell r="A877" t="str">
            <v>SBERDO_2_RTS016</v>
          </cell>
        </row>
        <row r="878">
          <cell r="A878" t="str">
            <v>SBERDO_2_RTS048</v>
          </cell>
        </row>
        <row r="879">
          <cell r="A879" t="str">
            <v>SBERDO_2_SNTANA</v>
          </cell>
        </row>
        <row r="880">
          <cell r="A880" t="str">
            <v>SBERDO_6_MILLCK</v>
          </cell>
        </row>
        <row r="881">
          <cell r="A881" t="str">
            <v>SCEC_1_PDRP03</v>
          </cell>
        </row>
        <row r="882">
          <cell r="A882" t="str">
            <v>SCEC_1_PDRP26</v>
          </cell>
        </row>
        <row r="883">
          <cell r="A883" t="str">
            <v>SCEC_1_PDRP27</v>
          </cell>
        </row>
        <row r="884">
          <cell r="A884" t="str">
            <v>SCEC_1_PDRP28</v>
          </cell>
        </row>
        <row r="885">
          <cell r="A885" t="str">
            <v>SCEC_1_PDRP29</v>
          </cell>
        </row>
        <row r="886">
          <cell r="A886" t="str">
            <v>SCEC_1_PDRP30</v>
          </cell>
        </row>
        <row r="887">
          <cell r="A887" t="str">
            <v>SCEC_1_PDRP31</v>
          </cell>
        </row>
        <row r="888">
          <cell r="A888" t="str">
            <v>SCEC_1_PDRP32</v>
          </cell>
        </row>
        <row r="889">
          <cell r="A889" t="str">
            <v>SCEC_1_PDRP33</v>
          </cell>
        </row>
        <row r="890">
          <cell r="A890" t="str">
            <v>SCEC_1_PDRP36</v>
          </cell>
        </row>
        <row r="891">
          <cell r="A891" t="str">
            <v>SCEC_1_PDRP37</v>
          </cell>
        </row>
        <row r="892">
          <cell r="A892" t="str">
            <v>SCEC_1_PDRP38</v>
          </cell>
        </row>
        <row r="893">
          <cell r="A893" t="str">
            <v>SCEC_1_PDRP39</v>
          </cell>
        </row>
        <row r="894">
          <cell r="A894" t="str">
            <v>SCEN_6_PDRP01</v>
          </cell>
        </row>
        <row r="895">
          <cell r="A895" t="str">
            <v>SCEN_6_PDRP17</v>
          </cell>
        </row>
        <row r="896">
          <cell r="A896" t="str">
            <v>SCEN_6_PDRP18</v>
          </cell>
        </row>
        <row r="897">
          <cell r="A897" t="str">
            <v>SCEN_6_PDRP19</v>
          </cell>
        </row>
        <row r="898">
          <cell r="A898" t="str">
            <v>SCEN_6_PDRP20</v>
          </cell>
        </row>
        <row r="899">
          <cell r="A899" t="str">
            <v>SCEW_2_PDRP01</v>
          </cell>
        </row>
        <row r="900">
          <cell r="A900" t="str">
            <v>SCEW_2_PDRP04</v>
          </cell>
        </row>
        <row r="901">
          <cell r="A901" t="str">
            <v>SCEW_2_PDRP05</v>
          </cell>
        </row>
        <row r="902">
          <cell r="A902" t="str">
            <v>SCEW_2_PDRP15</v>
          </cell>
        </row>
        <row r="903">
          <cell r="A903" t="str">
            <v>SCEW_2_PDRP16</v>
          </cell>
        </row>
        <row r="904">
          <cell r="A904" t="str">
            <v>SCEW_2_PDRP17</v>
          </cell>
        </row>
        <row r="905">
          <cell r="A905" t="str">
            <v>SCEW_2_PDRP18</v>
          </cell>
        </row>
        <row r="906">
          <cell r="A906" t="str">
            <v>SCEW_2_PDRP19</v>
          </cell>
        </row>
        <row r="907">
          <cell r="A907" t="str">
            <v>SCEW_2_PDRP20</v>
          </cell>
        </row>
        <row r="908">
          <cell r="A908" t="str">
            <v>SCEW_2_PDRP21</v>
          </cell>
        </row>
        <row r="909">
          <cell r="A909" t="str">
            <v>SCEW_2_PDRP24</v>
          </cell>
        </row>
        <row r="910">
          <cell r="A910" t="str">
            <v>SCEW_2_PDRP25</v>
          </cell>
        </row>
        <row r="911">
          <cell r="A911" t="str">
            <v>SCEW_2_PDRP26</v>
          </cell>
        </row>
        <row r="912">
          <cell r="A912" t="str">
            <v>SCHD_1_PDRP11</v>
          </cell>
        </row>
        <row r="913">
          <cell r="A913" t="str">
            <v>SCHD_1_PDRP12</v>
          </cell>
        </row>
        <row r="914">
          <cell r="A914" t="str">
            <v>SCHD_1_PDRP15</v>
          </cell>
        </row>
        <row r="915">
          <cell r="A915" t="str">
            <v>SCHLTE_1_PL1X3</v>
          </cell>
        </row>
        <row r="916">
          <cell r="A916" t="str">
            <v>SCHNDR_1_FIVPTS</v>
          </cell>
        </row>
        <row r="917">
          <cell r="A917" t="str">
            <v>SCHNDR_1_WSTSDE</v>
          </cell>
        </row>
        <row r="918">
          <cell r="A918" t="str">
            <v>SCLD_1_PDRP08</v>
          </cell>
        </row>
        <row r="919">
          <cell r="A919" t="str">
            <v>SCLD_1_PDRP10</v>
          </cell>
        </row>
        <row r="920">
          <cell r="A920" t="str">
            <v>SCNW_6_PDRP10</v>
          </cell>
        </row>
        <row r="921">
          <cell r="A921" t="str">
            <v>SCNW_6_PDRP11</v>
          </cell>
        </row>
        <row r="922">
          <cell r="A922" t="str">
            <v>SCNW_6_PDRP12</v>
          </cell>
        </row>
        <row r="923">
          <cell r="A923" t="str">
            <v>SCNW_6_PDRP15</v>
          </cell>
        </row>
        <row r="924">
          <cell r="A924" t="str">
            <v>SDG1_1_PDRP01</v>
          </cell>
        </row>
        <row r="925">
          <cell r="A925" t="str">
            <v>SDG1_1_PDRP02</v>
          </cell>
        </row>
        <row r="926">
          <cell r="A926" t="str">
            <v>SDG1_1_PDRP03</v>
          </cell>
        </row>
        <row r="927">
          <cell r="A927" t="str">
            <v>SDG1_1_PDRP04</v>
          </cell>
        </row>
        <row r="928">
          <cell r="A928" t="str">
            <v>SDG1_1_PDRP05</v>
          </cell>
        </row>
        <row r="929">
          <cell r="A929" t="str">
            <v>SDG1_1_PDRP06</v>
          </cell>
        </row>
        <row r="930">
          <cell r="A930" t="str">
            <v>SDG1_1_PDRP07</v>
          </cell>
        </row>
        <row r="931">
          <cell r="A931" t="str">
            <v>SDG1_1_PDRP08</v>
          </cell>
        </row>
        <row r="932">
          <cell r="A932" t="str">
            <v>SDG1_1_PDRP09</v>
          </cell>
        </row>
        <row r="933">
          <cell r="A933" t="str">
            <v>SDG1_1_PDRP10</v>
          </cell>
        </row>
        <row r="934">
          <cell r="A934" t="str">
            <v>SDG1_1_PDRP11</v>
          </cell>
        </row>
        <row r="935">
          <cell r="A935" t="str">
            <v>SDG1_1_PDRP14</v>
          </cell>
        </row>
        <row r="936">
          <cell r="A936" t="str">
            <v>SDG1_1_PDRP15</v>
          </cell>
        </row>
        <row r="937">
          <cell r="A937" t="str">
            <v>SDG1_1_PDRP16</v>
          </cell>
        </row>
        <row r="938">
          <cell r="A938" t="str">
            <v>SDG1_1_PDRP17</v>
          </cell>
        </row>
        <row r="939">
          <cell r="A939" t="str">
            <v>SDG1_1_PDRP18</v>
          </cell>
        </row>
        <row r="940">
          <cell r="A940" t="str">
            <v>SDG1_1_PDRP19</v>
          </cell>
        </row>
        <row r="941">
          <cell r="A941" t="str">
            <v>SEARLS_7_ARGUS</v>
          </cell>
        </row>
        <row r="942">
          <cell r="A942" t="str">
            <v>SEGS_1_SR2SL2</v>
          </cell>
        </row>
        <row r="943">
          <cell r="A943" t="str">
            <v>SENTNL_2_CTG1</v>
          </cell>
        </row>
        <row r="944">
          <cell r="A944" t="str">
            <v>SENTNL_2_CTG2</v>
          </cell>
        </row>
        <row r="945">
          <cell r="A945" t="str">
            <v>SENTNL_2_CTG3</v>
          </cell>
        </row>
        <row r="946">
          <cell r="A946" t="str">
            <v>SENTNL_2_CTG4</v>
          </cell>
        </row>
        <row r="947">
          <cell r="A947" t="str">
            <v>SENTNL_2_CTG5</v>
          </cell>
        </row>
        <row r="948">
          <cell r="A948" t="str">
            <v>SENTNL_2_CTG6</v>
          </cell>
        </row>
        <row r="949">
          <cell r="A949" t="str">
            <v>SENTNL_2_CTG7</v>
          </cell>
        </row>
        <row r="950">
          <cell r="A950" t="str">
            <v>SENTNL_2_CTG8</v>
          </cell>
        </row>
        <row r="951">
          <cell r="A951" t="str">
            <v>SGREGY_6_SANGER</v>
          </cell>
        </row>
        <row r="952">
          <cell r="A952" t="str">
            <v>SHUTLE_6_CREST</v>
          </cell>
        </row>
        <row r="953">
          <cell r="A953" t="str">
            <v>SIERRA_1_UNITS</v>
          </cell>
        </row>
        <row r="954">
          <cell r="A954" t="str">
            <v>SISQUC_1_SMARIA</v>
          </cell>
        </row>
        <row r="955">
          <cell r="A955" t="str">
            <v>SKERN_6_SOLAR1</v>
          </cell>
        </row>
        <row r="956">
          <cell r="A956" t="str">
            <v>SKERN_6_SOLAR2</v>
          </cell>
        </row>
        <row r="957">
          <cell r="A957" t="str">
            <v>SLST13_2_SOLAR1</v>
          </cell>
        </row>
        <row r="958">
          <cell r="A958" t="str">
            <v>SLSTR1_2_SOLAR1</v>
          </cell>
        </row>
        <row r="959">
          <cell r="A959" t="str">
            <v>SLSTR2_2_SOLAR2</v>
          </cell>
        </row>
        <row r="960">
          <cell r="A960" t="str">
            <v>SLUISP_2_UNITS</v>
          </cell>
        </row>
        <row r="961">
          <cell r="A961" t="str">
            <v>SLYCRK_1_UNIT 1</v>
          </cell>
        </row>
        <row r="962">
          <cell r="A962" t="str">
            <v>SMPRIP_1_SMPSON</v>
          </cell>
        </row>
        <row r="963">
          <cell r="A963" t="str">
            <v>SMRCOS_6_LNDFIL</v>
          </cell>
        </row>
        <row r="964">
          <cell r="A964" t="str">
            <v>SMUDGO_7_UNIT 1</v>
          </cell>
        </row>
        <row r="965">
          <cell r="A965" t="str">
            <v>SNCLRA_2_HOWLNG</v>
          </cell>
        </row>
        <row r="966">
          <cell r="A966" t="str">
            <v>SNCLRA_2_SPRHYD</v>
          </cell>
        </row>
        <row r="967">
          <cell r="A967" t="str">
            <v>SNCLRA_2_UNIT1</v>
          </cell>
        </row>
        <row r="968">
          <cell r="A968" t="str">
            <v>SNCLRA_6_OXGEN</v>
          </cell>
        </row>
        <row r="969">
          <cell r="A969" t="str">
            <v>SNCLRA_6_PROCGN</v>
          </cell>
        </row>
        <row r="970">
          <cell r="A970" t="str">
            <v>SNCLRA_6_QF</v>
          </cell>
        </row>
        <row r="971">
          <cell r="A971" t="str">
            <v>SNCLRA_6_WILLMT</v>
          </cell>
        </row>
        <row r="972">
          <cell r="A972" t="str">
            <v>SNDBAR_7_UNIT 1</v>
          </cell>
        </row>
        <row r="973">
          <cell r="A973" t="str">
            <v>SNMALF_6_UNITS</v>
          </cell>
        </row>
        <row r="974">
          <cell r="A974" t="str">
            <v>SOUTH_2_UNIT</v>
          </cell>
        </row>
        <row r="975">
          <cell r="A975" t="str">
            <v>SPAULD_6_UNIT 3</v>
          </cell>
        </row>
        <row r="976">
          <cell r="A976" t="str">
            <v>SPAULD_6_UNIT12</v>
          </cell>
        </row>
        <row r="977">
          <cell r="A977" t="str">
            <v>SPBURN_2_UNIT 1</v>
          </cell>
        </row>
        <row r="978">
          <cell r="A978" t="str">
            <v>SPBURN_7_SNOWMT</v>
          </cell>
        </row>
        <row r="979">
          <cell r="A979" t="str">
            <v>SPI LI_2_UNIT 1</v>
          </cell>
        </row>
        <row r="980">
          <cell r="A980" t="str">
            <v>SPIAND_1_ANDSN2</v>
          </cell>
        </row>
        <row r="981">
          <cell r="A981" t="str">
            <v>SPICER_1_UNITS</v>
          </cell>
        </row>
        <row r="982">
          <cell r="A982" t="str">
            <v>SPIFBD_1_PL1X2</v>
          </cell>
        </row>
        <row r="983">
          <cell r="A983" t="str">
            <v>SPQUIN_6_SRPCQU</v>
          </cell>
        </row>
        <row r="984">
          <cell r="A984" t="str">
            <v>SPRGAP_1_UNIT 1</v>
          </cell>
        </row>
        <row r="985">
          <cell r="A985" t="str">
            <v>SPRGVL_2_CREST</v>
          </cell>
        </row>
        <row r="986">
          <cell r="A986" t="str">
            <v>SPRGVL_2_QF</v>
          </cell>
        </row>
        <row r="987">
          <cell r="A987" t="str">
            <v>SPRGVL_2_TULE</v>
          </cell>
        </row>
        <row r="988">
          <cell r="A988" t="str">
            <v>SPRGVL_2_TULESC</v>
          </cell>
        </row>
        <row r="989">
          <cell r="A989" t="str">
            <v>SRINTL_6_UNIT</v>
          </cell>
        </row>
        <row r="990">
          <cell r="A990" t="str">
            <v>STANIS_7_UNIT 1</v>
          </cell>
        </row>
        <row r="991">
          <cell r="A991" t="str">
            <v>STAUFF_1_UNIT</v>
          </cell>
        </row>
        <row r="992">
          <cell r="A992" t="str">
            <v>STIGCT_2_LODI</v>
          </cell>
        </row>
        <row r="993">
          <cell r="A993" t="str">
            <v>STNRES_1_UNIT</v>
          </cell>
        </row>
        <row r="994">
          <cell r="A994" t="str">
            <v>STOILS_1_UNITS</v>
          </cell>
        </row>
        <row r="995">
          <cell r="A995" t="str">
            <v>STOREY_2_MDRCH2</v>
          </cell>
        </row>
        <row r="996">
          <cell r="A996" t="str">
            <v>STOREY_2_MDRCH3</v>
          </cell>
        </row>
        <row r="997">
          <cell r="A997" t="str">
            <v>STOREY_2_MDRCH4</v>
          </cell>
        </row>
        <row r="998">
          <cell r="A998" t="str">
            <v>STOREY_7_MDRCHW</v>
          </cell>
        </row>
        <row r="999">
          <cell r="A999" t="str">
            <v>STROUD_6_SOLAR</v>
          </cell>
        </row>
        <row r="1000">
          <cell r="A1000" t="str">
            <v>SUNRIS_2_PL1X3</v>
          </cell>
        </row>
        <row r="1001">
          <cell r="A1001" t="str">
            <v>SUNSET_2_UNITS</v>
          </cell>
        </row>
        <row r="1002">
          <cell r="A1002" t="str">
            <v>SUNSHN_2_LNDFL</v>
          </cell>
        </row>
        <row r="1003">
          <cell r="A1003" t="str">
            <v>SUTTER_2_PL1X3</v>
          </cell>
        </row>
        <row r="1004">
          <cell r="A1004" t="str">
            <v>SYCAMR_2_UNIT 1</v>
          </cell>
        </row>
        <row r="1005">
          <cell r="A1005" t="str">
            <v>SYCAMR_2_UNIT 2</v>
          </cell>
        </row>
        <row r="1006">
          <cell r="A1006" t="str">
            <v>SYCAMR_2_UNIT 3</v>
          </cell>
        </row>
        <row r="1007">
          <cell r="A1007" t="str">
            <v>SYCAMR_2_UNIT 4</v>
          </cell>
        </row>
        <row r="1008">
          <cell r="A1008" t="str">
            <v>TANHIL_6_SOLART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4600A-53F3-461F-BA86-2FD3F28EBB01}">
  <sheetPr>
    <pageSetUpPr fitToPage="1"/>
  </sheetPr>
  <dimension ref="A1:AL31"/>
  <sheetViews>
    <sheetView tabSelected="1" zoomScale="85" zoomScaleNormal="85" workbookViewId="0"/>
  </sheetViews>
  <sheetFormatPr defaultRowHeight="13.2" x14ac:dyDescent="0.25"/>
  <cols>
    <col min="1" max="2" width="19.33203125" style="1" customWidth="1"/>
    <col min="3" max="3" width="14.33203125" style="1" bestFit="1" customWidth="1"/>
    <col min="4" max="4" width="23" style="1" bestFit="1" customWidth="1"/>
    <col min="5" max="5" width="30" style="1" customWidth="1"/>
    <col min="6" max="9" width="9.44140625" style="1" customWidth="1"/>
    <col min="10" max="10" width="9.5546875" style="1" customWidth="1"/>
    <col min="11" max="11" width="10.5546875" style="1" customWidth="1"/>
    <col min="12" max="12" width="10.5546875" style="3" customWidth="1"/>
    <col min="13" max="13" width="10.6640625" style="1" customWidth="1"/>
    <col min="14" max="14" width="10.44140625" style="1" customWidth="1"/>
    <col min="15" max="15" width="10" style="1" customWidth="1"/>
    <col min="16" max="16" width="10.44140625" style="1" customWidth="1"/>
    <col min="17" max="17" width="11.109375" style="1" customWidth="1"/>
    <col min="18" max="18" width="27.109375" style="1" customWidth="1"/>
    <col min="19" max="19" width="11.5546875" style="1" customWidth="1"/>
    <col min="20" max="21" width="10.109375" style="1" customWidth="1"/>
    <col min="22" max="22" width="11.6640625" style="1" customWidth="1"/>
    <col min="23" max="24" width="15.44140625" style="1" customWidth="1"/>
    <col min="25" max="25" width="10.88671875" style="1" customWidth="1"/>
    <col min="26" max="26" width="11.33203125" style="1" customWidth="1"/>
    <col min="27" max="27" width="8.88671875" style="1"/>
    <col min="28" max="28" width="9.88671875" style="1" customWidth="1"/>
    <col min="29" max="36" width="8.88671875" style="1"/>
    <col min="37" max="37" width="21.44140625" style="1" customWidth="1"/>
    <col min="38" max="38" width="8.88671875" style="1"/>
    <col min="39" max="39" width="13.88671875" style="1" bestFit="1" customWidth="1"/>
    <col min="40" max="16384" width="8.88671875" style="1"/>
  </cols>
  <sheetData>
    <row r="1" spans="1:38" x14ac:dyDescent="0.25">
      <c r="J1" s="2"/>
      <c r="K1" s="158" t="s">
        <v>255</v>
      </c>
    </row>
    <row r="2" spans="1:38" x14ac:dyDescent="0.25">
      <c r="A2" s="4" t="s">
        <v>0</v>
      </c>
      <c r="B2" s="4"/>
      <c r="C2" s="4"/>
      <c r="D2" s="4"/>
      <c r="E2" s="34" t="s">
        <v>257</v>
      </c>
      <c r="F2" s="5"/>
      <c r="G2" s="5"/>
      <c r="H2" s="5"/>
      <c r="I2" s="6"/>
      <c r="J2" s="6"/>
      <c r="K2" s="6"/>
    </row>
    <row r="3" spans="1:38" ht="79.2" x14ac:dyDescent="0.25">
      <c r="A3" s="7" t="s">
        <v>1</v>
      </c>
      <c r="B3" s="7" t="s">
        <v>241</v>
      </c>
      <c r="C3" s="7" t="s">
        <v>243</v>
      </c>
      <c r="D3" s="7" t="s">
        <v>242</v>
      </c>
      <c r="E3" s="7" t="s">
        <v>2</v>
      </c>
      <c r="F3" s="8">
        <v>45658</v>
      </c>
      <c r="G3" s="8">
        <v>45689</v>
      </c>
      <c r="H3" s="8">
        <v>45717</v>
      </c>
      <c r="I3" s="8">
        <v>45748</v>
      </c>
      <c r="J3" s="8">
        <v>45778</v>
      </c>
      <c r="K3" s="8">
        <v>45809</v>
      </c>
      <c r="L3" s="8">
        <v>45839</v>
      </c>
      <c r="M3" s="8">
        <v>45870</v>
      </c>
      <c r="N3" s="8">
        <v>45901</v>
      </c>
      <c r="O3" s="8">
        <v>45931</v>
      </c>
      <c r="P3" s="8">
        <v>45962</v>
      </c>
      <c r="Q3" s="8">
        <v>45992</v>
      </c>
      <c r="R3" s="7" t="s">
        <v>3</v>
      </c>
      <c r="S3" s="7" t="s">
        <v>4</v>
      </c>
      <c r="T3" s="9" t="s">
        <v>5</v>
      </c>
      <c r="U3" s="7" t="s">
        <v>6</v>
      </c>
      <c r="V3" s="7" t="s">
        <v>7</v>
      </c>
      <c r="W3" s="10"/>
      <c r="X3" s="11" t="s">
        <v>8</v>
      </c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8" x14ac:dyDescent="0.25">
      <c r="A4" s="7"/>
      <c r="B4" s="7"/>
      <c r="C4" s="7"/>
      <c r="D4" s="7"/>
      <c r="E4" s="7"/>
      <c r="F4" s="12">
        <v>1641.1399999999999</v>
      </c>
      <c r="G4" s="12">
        <v>1635.62</v>
      </c>
      <c r="H4" s="12">
        <v>1642.48</v>
      </c>
      <c r="I4" s="12">
        <v>1633.5</v>
      </c>
      <c r="J4" s="12">
        <v>1646.06</v>
      </c>
      <c r="K4" s="12">
        <v>1639.73</v>
      </c>
      <c r="L4" s="12">
        <v>1645.51</v>
      </c>
      <c r="M4" s="12">
        <v>1649.8899999999999</v>
      </c>
      <c r="N4" s="12">
        <v>2778.55</v>
      </c>
      <c r="O4" s="12">
        <v>2793.1800000000003</v>
      </c>
      <c r="P4" s="12">
        <v>2779.14</v>
      </c>
      <c r="Q4" s="12">
        <v>2774.74</v>
      </c>
      <c r="R4" s="7"/>
      <c r="S4" s="7"/>
      <c r="T4" s="7"/>
      <c r="U4" s="7"/>
      <c r="V4" s="7"/>
      <c r="W4" s="10"/>
      <c r="Y4" s="13">
        <v>45658</v>
      </c>
      <c r="Z4" s="14">
        <v>45689</v>
      </c>
      <c r="AA4" s="13">
        <v>45717</v>
      </c>
      <c r="AB4" s="14">
        <v>45748</v>
      </c>
      <c r="AC4" s="13">
        <v>45778</v>
      </c>
      <c r="AD4" s="14">
        <v>45809</v>
      </c>
      <c r="AE4" s="13">
        <v>45839</v>
      </c>
      <c r="AF4" s="14">
        <v>45870</v>
      </c>
      <c r="AG4" s="13">
        <v>45901</v>
      </c>
      <c r="AH4" s="14">
        <v>45931</v>
      </c>
      <c r="AI4" s="13">
        <v>45962</v>
      </c>
      <c r="AJ4" s="14">
        <v>45992</v>
      </c>
      <c r="AK4" s="15" t="s">
        <v>9</v>
      </c>
    </row>
    <row r="5" spans="1:38" x14ac:dyDescent="0.25">
      <c r="A5" s="16" t="s">
        <v>10</v>
      </c>
      <c r="B5" s="16" t="s">
        <v>244</v>
      </c>
      <c r="C5" s="16" t="s">
        <v>245</v>
      </c>
      <c r="D5" s="16" t="s">
        <v>246</v>
      </c>
      <c r="E5" s="17" t="s">
        <v>11</v>
      </c>
      <c r="F5" s="18">
        <v>0</v>
      </c>
      <c r="G5" s="18">
        <v>0</v>
      </c>
      <c r="H5" s="18">
        <v>8.07</v>
      </c>
      <c r="I5" s="18">
        <v>0</v>
      </c>
      <c r="J5" s="18">
        <v>0</v>
      </c>
      <c r="K5" s="18">
        <v>0</v>
      </c>
      <c r="L5" s="18">
        <v>5.33</v>
      </c>
      <c r="M5" s="18">
        <v>9.44</v>
      </c>
      <c r="N5" s="18">
        <v>0</v>
      </c>
      <c r="O5" s="18">
        <v>11.34</v>
      </c>
      <c r="P5" s="18">
        <v>6.88</v>
      </c>
      <c r="Q5" s="18">
        <v>0</v>
      </c>
      <c r="R5" s="18" t="s">
        <v>29</v>
      </c>
      <c r="S5" s="18">
        <v>9.44</v>
      </c>
      <c r="T5" s="18" t="s">
        <v>97</v>
      </c>
      <c r="U5" s="159">
        <v>41852</v>
      </c>
      <c r="V5" s="159">
        <v>46234</v>
      </c>
      <c r="W5" s="20"/>
      <c r="X5" s="21" t="s">
        <v>12</v>
      </c>
      <c r="Y5" s="22">
        <v>200</v>
      </c>
      <c r="Z5" s="22">
        <v>200</v>
      </c>
      <c r="AA5" s="22">
        <v>200</v>
      </c>
      <c r="AB5" s="22">
        <v>200</v>
      </c>
      <c r="AC5" s="22">
        <v>200</v>
      </c>
      <c r="AD5" s="22">
        <v>200</v>
      </c>
      <c r="AE5" s="22">
        <v>200</v>
      </c>
      <c r="AF5" s="22">
        <v>200</v>
      </c>
      <c r="AG5" s="22">
        <v>200</v>
      </c>
      <c r="AH5" s="22">
        <v>200</v>
      </c>
      <c r="AI5" s="22">
        <v>200</v>
      </c>
      <c r="AJ5" s="22">
        <v>200</v>
      </c>
      <c r="AK5" s="23">
        <v>1</v>
      </c>
    </row>
    <row r="6" spans="1:38" x14ac:dyDescent="0.25">
      <c r="A6" s="16" t="s">
        <v>13</v>
      </c>
      <c r="B6" s="16" t="s">
        <v>247</v>
      </c>
      <c r="C6" s="16" t="s">
        <v>245</v>
      </c>
      <c r="D6" s="16" t="s">
        <v>246</v>
      </c>
      <c r="E6" s="17" t="s">
        <v>14</v>
      </c>
      <c r="F6" s="18">
        <v>9.6300000000000008</v>
      </c>
      <c r="G6" s="18">
        <v>3.68</v>
      </c>
      <c r="H6" s="18">
        <v>2.36</v>
      </c>
      <c r="I6" s="18">
        <v>1.3</v>
      </c>
      <c r="J6" s="18">
        <v>13.73</v>
      </c>
      <c r="K6" s="18">
        <v>7.95</v>
      </c>
      <c r="L6" s="18">
        <v>8.6</v>
      </c>
      <c r="M6" s="18">
        <v>8.91</v>
      </c>
      <c r="N6" s="18">
        <v>6.95</v>
      </c>
      <c r="O6" s="18">
        <v>9.81</v>
      </c>
      <c r="P6" s="18">
        <v>1.19</v>
      </c>
      <c r="Q6" s="18">
        <v>3.39</v>
      </c>
      <c r="R6" s="18" t="s">
        <v>34</v>
      </c>
      <c r="S6" s="16">
        <v>0</v>
      </c>
      <c r="T6" s="18" t="s">
        <v>97</v>
      </c>
      <c r="U6" s="159">
        <v>43739</v>
      </c>
      <c r="V6" s="159">
        <v>46295</v>
      </c>
      <c r="W6" s="24"/>
      <c r="X6" s="21" t="s">
        <v>15</v>
      </c>
      <c r="Y6" s="22">
        <v>200</v>
      </c>
      <c r="Z6" s="22">
        <v>200</v>
      </c>
      <c r="AA6" s="22">
        <v>200</v>
      </c>
      <c r="AB6" s="22">
        <v>200</v>
      </c>
      <c r="AC6" s="22">
        <v>200</v>
      </c>
      <c r="AD6" s="22">
        <v>200</v>
      </c>
      <c r="AE6" s="22">
        <v>200</v>
      </c>
      <c r="AF6" s="22">
        <v>200</v>
      </c>
      <c r="AG6" s="22">
        <v>200</v>
      </c>
      <c r="AH6" s="22">
        <v>200</v>
      </c>
      <c r="AI6" s="22">
        <v>200</v>
      </c>
      <c r="AJ6" s="22">
        <v>200</v>
      </c>
      <c r="AK6" s="23">
        <v>1</v>
      </c>
    </row>
    <row r="7" spans="1:38" x14ac:dyDescent="0.25">
      <c r="A7" s="25" t="s">
        <v>16</v>
      </c>
      <c r="B7" s="16" t="s">
        <v>244</v>
      </c>
      <c r="C7" s="16" t="s">
        <v>245</v>
      </c>
      <c r="D7" s="16" t="s">
        <v>246</v>
      </c>
      <c r="E7" s="26" t="s">
        <v>17</v>
      </c>
      <c r="F7" s="18">
        <v>11.51</v>
      </c>
      <c r="G7" s="18">
        <v>11.94</v>
      </c>
      <c r="H7" s="18">
        <v>12.05</v>
      </c>
      <c r="I7" s="18">
        <v>12.2</v>
      </c>
      <c r="J7" s="18">
        <v>12.33</v>
      </c>
      <c r="K7" s="18">
        <v>11.78</v>
      </c>
      <c r="L7" s="18">
        <v>11.58</v>
      </c>
      <c r="M7" s="18">
        <v>11.54</v>
      </c>
      <c r="N7" s="18">
        <v>11.6</v>
      </c>
      <c r="O7" s="18">
        <v>12.03</v>
      </c>
      <c r="P7" s="18">
        <v>11.07</v>
      </c>
      <c r="Q7" s="18">
        <v>11.35</v>
      </c>
      <c r="R7" s="18" t="s">
        <v>34</v>
      </c>
      <c r="S7" s="16">
        <v>0</v>
      </c>
      <c r="T7" s="18" t="s">
        <v>97</v>
      </c>
      <c r="U7" s="159">
        <v>43800</v>
      </c>
      <c r="V7" s="159">
        <v>46356</v>
      </c>
      <c r="W7" s="24"/>
      <c r="X7" s="21" t="s">
        <v>18</v>
      </c>
      <c r="Y7" s="22">
        <v>200</v>
      </c>
      <c r="Z7" s="22">
        <v>200</v>
      </c>
      <c r="AA7" s="22">
        <v>200</v>
      </c>
      <c r="AB7" s="22">
        <v>200</v>
      </c>
      <c r="AC7" s="22">
        <v>200</v>
      </c>
      <c r="AD7" s="22">
        <v>200</v>
      </c>
      <c r="AE7" s="22">
        <v>200</v>
      </c>
      <c r="AF7" s="22">
        <v>200</v>
      </c>
      <c r="AG7" s="22">
        <v>200</v>
      </c>
      <c r="AH7" s="22">
        <v>200</v>
      </c>
      <c r="AI7" s="22">
        <v>200</v>
      </c>
      <c r="AJ7" s="22">
        <v>200</v>
      </c>
      <c r="AK7" s="23">
        <v>1</v>
      </c>
    </row>
    <row r="8" spans="1:38" x14ac:dyDescent="0.25">
      <c r="A8" s="27" t="s">
        <v>19</v>
      </c>
      <c r="B8" s="16" t="s">
        <v>248</v>
      </c>
      <c r="C8" s="16" t="s">
        <v>249</v>
      </c>
      <c r="D8" s="16" t="s">
        <v>250</v>
      </c>
      <c r="E8" s="28" t="s">
        <v>12</v>
      </c>
      <c r="F8" s="18">
        <v>100</v>
      </c>
      <c r="G8" s="18">
        <v>100</v>
      </c>
      <c r="H8" s="18">
        <v>100</v>
      </c>
      <c r="I8" s="18">
        <v>100</v>
      </c>
      <c r="J8" s="18">
        <v>100</v>
      </c>
      <c r="K8" s="18">
        <v>100</v>
      </c>
      <c r="L8" s="18">
        <v>100</v>
      </c>
      <c r="M8" s="18">
        <v>100</v>
      </c>
      <c r="N8" s="18">
        <v>100</v>
      </c>
      <c r="O8" s="18">
        <v>100</v>
      </c>
      <c r="P8" s="18">
        <v>100</v>
      </c>
      <c r="Q8" s="18">
        <v>100</v>
      </c>
      <c r="R8" s="18" t="s">
        <v>29</v>
      </c>
      <c r="S8" s="18">
        <v>100</v>
      </c>
      <c r="T8" s="18">
        <v>1</v>
      </c>
      <c r="U8" s="29">
        <v>44348</v>
      </c>
      <c r="V8" s="29">
        <v>51652</v>
      </c>
      <c r="W8" s="24"/>
      <c r="X8" s="30" t="s">
        <v>20</v>
      </c>
      <c r="Y8" s="22">
        <v>360</v>
      </c>
      <c r="Z8" s="22">
        <v>360</v>
      </c>
      <c r="AA8" s="22">
        <v>360</v>
      </c>
      <c r="AB8" s="22">
        <v>360</v>
      </c>
      <c r="AC8" s="22">
        <v>360</v>
      </c>
      <c r="AD8" s="22">
        <v>360</v>
      </c>
      <c r="AE8" s="22">
        <v>360</v>
      </c>
      <c r="AF8" s="22">
        <v>360</v>
      </c>
      <c r="AG8" s="22">
        <v>360</v>
      </c>
      <c r="AH8" s="22">
        <v>360</v>
      </c>
      <c r="AI8" s="22">
        <v>360</v>
      </c>
      <c r="AJ8" s="22">
        <v>360</v>
      </c>
      <c r="AK8" s="23">
        <v>1</v>
      </c>
      <c r="AL8" s="31"/>
    </row>
    <row r="9" spans="1:38" x14ac:dyDescent="0.25">
      <c r="A9" s="27" t="s">
        <v>19</v>
      </c>
      <c r="B9" s="16" t="s">
        <v>248</v>
      </c>
      <c r="C9" s="16" t="s">
        <v>249</v>
      </c>
      <c r="D9" s="16" t="s">
        <v>250</v>
      </c>
      <c r="E9" s="28" t="s">
        <v>15</v>
      </c>
      <c r="F9" s="18">
        <v>100</v>
      </c>
      <c r="G9" s="18">
        <v>100</v>
      </c>
      <c r="H9" s="18">
        <v>100</v>
      </c>
      <c r="I9" s="18">
        <v>100</v>
      </c>
      <c r="J9" s="18">
        <v>100</v>
      </c>
      <c r="K9" s="18">
        <v>100</v>
      </c>
      <c r="L9" s="18">
        <v>100</v>
      </c>
      <c r="M9" s="18">
        <v>100</v>
      </c>
      <c r="N9" s="18">
        <v>100</v>
      </c>
      <c r="O9" s="18">
        <v>100</v>
      </c>
      <c r="P9" s="18">
        <v>100</v>
      </c>
      <c r="Q9" s="18">
        <v>100</v>
      </c>
      <c r="R9" s="18" t="s">
        <v>29</v>
      </c>
      <c r="S9" s="18">
        <v>100</v>
      </c>
      <c r="T9" s="18">
        <v>1</v>
      </c>
      <c r="U9" s="29">
        <v>44348</v>
      </c>
      <c r="V9" s="29">
        <v>51652</v>
      </c>
      <c r="W9" s="24"/>
      <c r="X9" s="21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3"/>
    </row>
    <row r="10" spans="1:38" x14ac:dyDescent="0.25">
      <c r="A10" s="27" t="s">
        <v>19</v>
      </c>
      <c r="B10" s="16" t="s">
        <v>248</v>
      </c>
      <c r="C10" s="16" t="s">
        <v>249</v>
      </c>
      <c r="D10" s="16" t="s">
        <v>250</v>
      </c>
      <c r="E10" s="28" t="s">
        <v>18</v>
      </c>
      <c r="F10" s="18">
        <v>100</v>
      </c>
      <c r="G10" s="18">
        <v>100</v>
      </c>
      <c r="H10" s="18">
        <v>100</v>
      </c>
      <c r="I10" s="18">
        <v>100</v>
      </c>
      <c r="J10" s="18">
        <v>100</v>
      </c>
      <c r="K10" s="18">
        <v>100</v>
      </c>
      <c r="L10" s="18">
        <v>100</v>
      </c>
      <c r="M10" s="18">
        <v>100</v>
      </c>
      <c r="N10" s="18">
        <v>100</v>
      </c>
      <c r="O10" s="18">
        <v>100</v>
      </c>
      <c r="P10" s="18">
        <v>100</v>
      </c>
      <c r="Q10" s="18">
        <v>100</v>
      </c>
      <c r="R10" s="18" t="s">
        <v>29</v>
      </c>
      <c r="S10" s="18">
        <v>100</v>
      </c>
      <c r="T10" s="18">
        <v>1</v>
      </c>
      <c r="U10" s="29">
        <v>44348</v>
      </c>
      <c r="V10" s="29">
        <v>51652</v>
      </c>
      <c r="W10" s="24"/>
      <c r="X10" s="21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3"/>
    </row>
    <row r="11" spans="1:38" x14ac:dyDescent="0.25">
      <c r="A11" s="25" t="s">
        <v>20</v>
      </c>
      <c r="B11" s="16" t="s">
        <v>248</v>
      </c>
      <c r="C11" s="16" t="s">
        <v>249</v>
      </c>
      <c r="D11" s="16" t="s">
        <v>250</v>
      </c>
      <c r="E11" s="30" t="s">
        <v>20</v>
      </c>
      <c r="F11" s="18">
        <v>180</v>
      </c>
      <c r="G11" s="18">
        <v>180</v>
      </c>
      <c r="H11" s="18">
        <v>180</v>
      </c>
      <c r="I11" s="18">
        <v>180</v>
      </c>
      <c r="J11" s="18">
        <v>180</v>
      </c>
      <c r="K11" s="18">
        <v>180</v>
      </c>
      <c r="L11" s="18">
        <v>180</v>
      </c>
      <c r="M11" s="18">
        <v>180</v>
      </c>
      <c r="N11" s="18">
        <v>180</v>
      </c>
      <c r="O11" s="18">
        <v>180</v>
      </c>
      <c r="P11" s="18">
        <v>180</v>
      </c>
      <c r="Q11" s="18">
        <v>180</v>
      </c>
      <c r="R11" s="18" t="s">
        <v>29</v>
      </c>
      <c r="S11" s="18">
        <v>180</v>
      </c>
      <c r="T11" s="18">
        <v>1</v>
      </c>
      <c r="U11" s="159">
        <v>44470</v>
      </c>
      <c r="V11" s="159">
        <v>55153</v>
      </c>
      <c r="W11" s="24"/>
      <c r="X11" s="32" t="s">
        <v>21</v>
      </c>
      <c r="Y11" s="33">
        <v>960</v>
      </c>
      <c r="Z11" s="33">
        <v>960</v>
      </c>
      <c r="AA11" s="33">
        <v>960</v>
      </c>
      <c r="AB11" s="33">
        <v>960</v>
      </c>
      <c r="AC11" s="33">
        <v>960</v>
      </c>
      <c r="AD11" s="33">
        <v>960</v>
      </c>
      <c r="AE11" s="33">
        <v>960</v>
      </c>
      <c r="AF11" s="33">
        <v>960</v>
      </c>
      <c r="AG11" s="33">
        <v>960</v>
      </c>
      <c r="AH11" s="33">
        <v>960</v>
      </c>
      <c r="AI11" s="33">
        <v>960</v>
      </c>
      <c r="AJ11" s="33">
        <v>960</v>
      </c>
      <c r="AK11" s="34"/>
    </row>
    <row r="12" spans="1:38" x14ac:dyDescent="0.25">
      <c r="A12" s="25" t="s">
        <v>22</v>
      </c>
      <c r="B12" s="16" t="s">
        <v>251</v>
      </c>
      <c r="C12" s="16" t="s">
        <v>245</v>
      </c>
      <c r="D12" s="16" t="s">
        <v>246</v>
      </c>
      <c r="E12" s="30" t="s">
        <v>22</v>
      </c>
      <c r="F12" s="18">
        <v>1140</v>
      </c>
      <c r="G12" s="18">
        <v>1140</v>
      </c>
      <c r="H12" s="18">
        <v>1140</v>
      </c>
      <c r="I12" s="18">
        <v>1140</v>
      </c>
      <c r="J12" s="18">
        <v>1140</v>
      </c>
      <c r="K12" s="18">
        <v>1140</v>
      </c>
      <c r="L12" s="18">
        <v>1140</v>
      </c>
      <c r="M12" s="18">
        <v>1140</v>
      </c>
      <c r="N12" s="18">
        <v>1140</v>
      </c>
      <c r="O12" s="18">
        <v>1140</v>
      </c>
      <c r="P12" s="18">
        <v>1140</v>
      </c>
      <c r="Q12" s="18">
        <v>1140</v>
      </c>
      <c r="R12" s="18" t="s">
        <v>34</v>
      </c>
      <c r="S12" s="16">
        <v>0</v>
      </c>
      <c r="T12" s="18"/>
      <c r="U12" s="159">
        <v>45597</v>
      </c>
      <c r="V12" s="159">
        <v>47422</v>
      </c>
      <c r="W12" s="24"/>
    </row>
    <row r="13" spans="1:38" x14ac:dyDescent="0.25">
      <c r="A13" s="25" t="s">
        <v>23</v>
      </c>
      <c r="B13" s="16" t="s">
        <v>251</v>
      </c>
      <c r="C13" s="16" t="s">
        <v>245</v>
      </c>
      <c r="D13" s="16" t="s">
        <v>246</v>
      </c>
      <c r="E13" s="30" t="s">
        <v>23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1140</v>
      </c>
      <c r="O13" s="18">
        <v>1140</v>
      </c>
      <c r="P13" s="18">
        <v>1140</v>
      </c>
      <c r="Q13" s="18">
        <v>1140</v>
      </c>
      <c r="R13" s="18" t="s">
        <v>34</v>
      </c>
      <c r="S13" s="16">
        <v>0</v>
      </c>
      <c r="T13" s="18"/>
      <c r="U13" s="159">
        <v>45901</v>
      </c>
      <c r="V13" s="159">
        <v>47422</v>
      </c>
    </row>
    <row r="14" spans="1:38" x14ac:dyDescent="0.25">
      <c r="A14" s="31"/>
      <c r="B14" s="31"/>
      <c r="C14" s="31"/>
      <c r="D14" s="31"/>
      <c r="E14" s="31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W14" s="36"/>
      <c r="X14" s="36"/>
      <c r="Y14" s="24"/>
    </row>
    <row r="15" spans="1:38" x14ac:dyDescent="0.25">
      <c r="A15" s="37"/>
      <c r="B15" s="37"/>
      <c r="C15" s="37"/>
      <c r="D15" s="37"/>
      <c r="E15" s="37" t="s">
        <v>24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8"/>
      <c r="T15" s="38"/>
      <c r="U15" s="38"/>
      <c r="V15" s="38"/>
      <c r="W15" s="36"/>
      <c r="X15" s="36"/>
      <c r="Y15" s="36"/>
      <c r="AA15" s="31"/>
      <c r="AC15" s="39"/>
      <c r="AD15" s="39"/>
    </row>
    <row r="16" spans="1:38" x14ac:dyDescent="0.25">
      <c r="A16" s="37"/>
      <c r="B16" s="37"/>
      <c r="C16" s="37"/>
      <c r="D16" s="37"/>
      <c r="E16" s="37" t="s">
        <v>25</v>
      </c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  <c r="S16" s="38"/>
      <c r="T16" s="38"/>
      <c r="U16" s="38"/>
      <c r="V16" s="38"/>
      <c r="W16" s="36"/>
      <c r="X16" s="36"/>
      <c r="Y16" s="36"/>
      <c r="AA16" s="31"/>
      <c r="AC16" s="39"/>
      <c r="AD16" s="39"/>
    </row>
    <row r="17" spans="1:30" x14ac:dyDescent="0.25">
      <c r="A17" s="37"/>
      <c r="B17" s="37"/>
      <c r="C17" s="37"/>
      <c r="D17" s="37"/>
      <c r="E17" s="37" t="s">
        <v>26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  <c r="S17" s="38"/>
      <c r="T17" s="38"/>
      <c r="U17" s="38"/>
      <c r="V17" s="38"/>
      <c r="W17" s="36"/>
      <c r="X17" s="36"/>
      <c r="Y17" s="36"/>
      <c r="AA17" s="31"/>
      <c r="AC17" s="39"/>
      <c r="AD17" s="39"/>
    </row>
    <row r="18" spans="1:30" x14ac:dyDescent="0.25">
      <c r="L18" s="1"/>
      <c r="Y18" s="36"/>
      <c r="AA18" s="31"/>
      <c r="AC18" s="39"/>
      <c r="AD18" s="39"/>
    </row>
    <row r="19" spans="1:30" x14ac:dyDescent="0.25">
      <c r="E19" s="40" t="s">
        <v>27</v>
      </c>
      <c r="F19" s="12">
        <v>1641.1399999999999</v>
      </c>
      <c r="G19" s="12">
        <v>1635.62</v>
      </c>
      <c r="H19" s="12">
        <v>1642.48</v>
      </c>
      <c r="I19" s="12">
        <v>1633.5</v>
      </c>
      <c r="J19" s="12">
        <v>1646.06</v>
      </c>
      <c r="K19" s="12">
        <v>1639.73</v>
      </c>
      <c r="L19" s="12">
        <v>1645.51</v>
      </c>
      <c r="M19" s="12">
        <v>1649.8899999999999</v>
      </c>
      <c r="N19" s="12">
        <v>2778.55</v>
      </c>
      <c r="O19" s="12">
        <v>2793.1800000000003</v>
      </c>
      <c r="P19" s="12">
        <v>2779.14</v>
      </c>
      <c r="Q19" s="12">
        <v>2774.74</v>
      </c>
      <c r="AA19" s="31"/>
      <c r="AC19" s="39"/>
      <c r="AD19" s="39"/>
    </row>
    <row r="20" spans="1:30" x14ac:dyDescent="0.25">
      <c r="G20" s="31"/>
      <c r="H20" s="31"/>
      <c r="AA20" s="31"/>
    </row>
    <row r="21" spans="1:30" x14ac:dyDescent="0.25">
      <c r="E21" s="41" t="s">
        <v>28</v>
      </c>
      <c r="F21" s="42"/>
      <c r="G21" s="31"/>
      <c r="H21" s="31"/>
      <c r="AA21" s="31"/>
    </row>
    <row r="22" spans="1:30" x14ac:dyDescent="0.25">
      <c r="E22" s="42" t="s">
        <v>29</v>
      </c>
      <c r="F22" s="43">
        <v>489.44</v>
      </c>
      <c r="G22" s="31"/>
      <c r="H22" s="31"/>
      <c r="AA22" s="31"/>
    </row>
    <row r="23" spans="1:30" x14ac:dyDescent="0.25">
      <c r="E23" s="44" t="s">
        <v>30</v>
      </c>
      <c r="F23" s="43">
        <v>0</v>
      </c>
      <c r="G23" s="31"/>
      <c r="H23" s="31"/>
      <c r="AA23" s="31"/>
    </row>
    <row r="24" spans="1:30" x14ac:dyDescent="0.25">
      <c r="E24" s="44" t="s">
        <v>31</v>
      </c>
      <c r="F24" s="43">
        <v>0</v>
      </c>
      <c r="G24" s="31"/>
      <c r="H24" s="31"/>
      <c r="AA24" s="31"/>
    </row>
    <row r="25" spans="1:30" x14ac:dyDescent="0.25">
      <c r="E25" s="44" t="s">
        <v>32</v>
      </c>
      <c r="F25" s="43">
        <v>0</v>
      </c>
      <c r="G25" s="31"/>
      <c r="H25" s="31"/>
      <c r="AA25" s="31"/>
    </row>
    <row r="26" spans="1:30" x14ac:dyDescent="0.25">
      <c r="E26" s="44" t="s">
        <v>33</v>
      </c>
      <c r="F26" s="43">
        <v>0</v>
      </c>
      <c r="AA26" s="31"/>
    </row>
    <row r="27" spans="1:30" x14ac:dyDescent="0.25">
      <c r="E27" s="44" t="s">
        <v>34</v>
      </c>
      <c r="F27" s="43">
        <v>1160.45</v>
      </c>
      <c r="AA27" s="31"/>
    </row>
    <row r="28" spans="1:30" x14ac:dyDescent="0.25">
      <c r="E28" s="42"/>
      <c r="F28" s="42"/>
      <c r="AA28" s="31"/>
    </row>
    <row r="29" spans="1:30" x14ac:dyDescent="0.25">
      <c r="E29" s="44" t="s">
        <v>21</v>
      </c>
      <c r="F29" s="43">
        <v>1649.89</v>
      </c>
      <c r="G29" s="31"/>
      <c r="H29" s="31"/>
      <c r="AA29" s="31"/>
    </row>
    <row r="30" spans="1:30" x14ac:dyDescent="0.25">
      <c r="AA30" s="31"/>
    </row>
    <row r="31" spans="1:30" x14ac:dyDescent="0.25">
      <c r="AA31" s="31"/>
    </row>
  </sheetData>
  <pageMargins left="0.75" right="0.75" top="1" bottom="1" header="0.5" footer="0.5"/>
  <pageSetup scale="28" orientation="landscape" r:id="rId1"/>
  <headerFooter alignWithMargins="0">
    <oddFooter>&amp;C&amp;1#&amp;"Calibri"&amp;12&amp;K000000Internal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3CBA1-B37A-48CC-8359-382350CE5308}">
  <dimension ref="A1:X27"/>
  <sheetViews>
    <sheetView zoomScale="80" zoomScaleNormal="80" workbookViewId="0"/>
  </sheetViews>
  <sheetFormatPr defaultRowHeight="14.4" x14ac:dyDescent="0.3"/>
  <cols>
    <col min="1" max="1" width="28" bestFit="1" customWidth="1"/>
    <col min="2" max="3" width="28" customWidth="1"/>
    <col min="4" max="4" width="29.44140625" customWidth="1"/>
    <col min="5" max="5" width="26.6640625" customWidth="1"/>
    <col min="6" max="6" width="12" customWidth="1"/>
    <col min="7" max="11" width="10" customWidth="1"/>
    <col min="12" max="12" width="13.33203125" customWidth="1"/>
    <col min="13" max="13" width="9" bestFit="1" customWidth="1"/>
    <col min="14" max="17" width="10" customWidth="1"/>
    <col min="18" max="18" width="10.5546875" customWidth="1"/>
    <col min="19" max="19" width="14.33203125" customWidth="1"/>
    <col min="20" max="20" width="13.33203125" customWidth="1"/>
    <col min="21" max="21" width="26.44140625" customWidth="1"/>
    <col min="22" max="23" width="14.33203125" customWidth="1"/>
    <col min="24" max="24" width="37.33203125" bestFit="1" customWidth="1"/>
  </cols>
  <sheetData>
    <row r="1" spans="1:24" x14ac:dyDescent="0.3">
      <c r="F1" s="129">
        <v>4</v>
      </c>
      <c r="G1" s="129">
        <v>5</v>
      </c>
      <c r="H1" s="129">
        <v>6</v>
      </c>
      <c r="I1" s="129">
        <v>7</v>
      </c>
      <c r="J1" s="129">
        <v>8</v>
      </c>
      <c r="K1" s="129">
        <v>9</v>
      </c>
      <c r="L1" s="129">
        <v>10</v>
      </c>
      <c r="M1" s="129">
        <v>11</v>
      </c>
      <c r="N1" s="129">
        <v>12</v>
      </c>
      <c r="O1" s="129">
        <v>13</v>
      </c>
      <c r="P1" s="129">
        <v>14</v>
      </c>
      <c r="Q1" s="129">
        <v>15</v>
      </c>
      <c r="R1" s="129"/>
    </row>
    <row r="2" spans="1:24" ht="53.4" x14ac:dyDescent="0.3">
      <c r="A2" s="130" t="s">
        <v>1</v>
      </c>
      <c r="B2" s="7" t="s">
        <v>243</v>
      </c>
      <c r="C2" s="7" t="s">
        <v>242</v>
      </c>
      <c r="D2" s="130" t="s">
        <v>2</v>
      </c>
      <c r="E2" s="130" t="s">
        <v>41</v>
      </c>
      <c r="F2" s="131" t="s">
        <v>220</v>
      </c>
      <c r="G2" s="131" t="s">
        <v>220</v>
      </c>
      <c r="H2" s="131" t="s">
        <v>220</v>
      </c>
      <c r="I2" s="131" t="s">
        <v>220</v>
      </c>
      <c r="J2" s="131" t="s">
        <v>220</v>
      </c>
      <c r="K2" s="131" t="s">
        <v>220</v>
      </c>
      <c r="L2" s="131" t="s">
        <v>220</v>
      </c>
      <c r="M2" s="131" t="s">
        <v>220</v>
      </c>
      <c r="N2" s="131" t="s">
        <v>220</v>
      </c>
      <c r="O2" s="131" t="s">
        <v>220</v>
      </c>
      <c r="P2" s="131" t="s">
        <v>220</v>
      </c>
      <c r="Q2" s="131" t="s">
        <v>220</v>
      </c>
      <c r="R2" s="131" t="s">
        <v>176</v>
      </c>
      <c r="S2" s="132" t="s">
        <v>3</v>
      </c>
      <c r="T2" s="133" t="s">
        <v>221</v>
      </c>
      <c r="U2" s="133" t="s">
        <v>7</v>
      </c>
      <c r="V2" s="133" t="s">
        <v>177</v>
      </c>
      <c r="W2" s="133" t="s">
        <v>178</v>
      </c>
    </row>
    <row r="3" spans="1:24" x14ac:dyDescent="0.3">
      <c r="F3" s="209" t="s">
        <v>179</v>
      </c>
      <c r="G3" s="209" t="s">
        <v>180</v>
      </c>
      <c r="H3" s="209" t="s">
        <v>181</v>
      </c>
      <c r="I3" s="209" t="s">
        <v>182</v>
      </c>
      <c r="J3" s="209" t="s">
        <v>48</v>
      </c>
      <c r="K3" s="210" t="s">
        <v>183</v>
      </c>
      <c r="L3" s="211" t="s">
        <v>184</v>
      </c>
      <c r="M3" s="135" t="s">
        <v>185</v>
      </c>
      <c r="N3" s="136" t="s">
        <v>186</v>
      </c>
      <c r="O3" s="135" t="s">
        <v>187</v>
      </c>
      <c r="P3" s="135" t="s">
        <v>188</v>
      </c>
      <c r="Q3" s="212" t="s">
        <v>189</v>
      </c>
      <c r="R3" s="212"/>
      <c r="S3" s="137"/>
      <c r="T3" s="138"/>
      <c r="U3" s="138"/>
      <c r="V3" s="138"/>
      <c r="W3" s="138"/>
    </row>
    <row r="4" spans="1:24" ht="28.8" x14ac:dyDescent="0.3">
      <c r="A4" s="141" t="s">
        <v>222</v>
      </c>
      <c r="B4" s="141" t="s">
        <v>249</v>
      </c>
      <c r="C4" s="141" t="s">
        <v>250</v>
      </c>
      <c r="D4" s="141" t="s">
        <v>120</v>
      </c>
      <c r="E4" s="141" t="s">
        <v>192</v>
      </c>
      <c r="F4" s="142">
        <v>0</v>
      </c>
      <c r="G4" s="142">
        <v>0</v>
      </c>
      <c r="H4" s="142">
        <v>0</v>
      </c>
      <c r="I4" s="142">
        <v>10</v>
      </c>
      <c r="J4" s="142">
        <v>10</v>
      </c>
      <c r="K4" s="223">
        <v>10</v>
      </c>
      <c r="L4" s="223">
        <v>10</v>
      </c>
      <c r="M4" s="223">
        <v>10</v>
      </c>
      <c r="N4" s="223">
        <v>10</v>
      </c>
      <c r="O4" s="223">
        <v>10</v>
      </c>
      <c r="P4" s="142">
        <v>10</v>
      </c>
      <c r="Q4" s="142">
        <v>10</v>
      </c>
      <c r="R4" s="142">
        <v>10</v>
      </c>
      <c r="S4" s="142" t="s">
        <v>193</v>
      </c>
      <c r="T4" s="143">
        <v>45748</v>
      </c>
      <c r="U4" s="143">
        <v>73050</v>
      </c>
      <c r="V4" s="144">
        <v>1</v>
      </c>
      <c r="W4" s="144" t="s">
        <v>194</v>
      </c>
    </row>
    <row r="5" spans="1:24" ht="28.8" x14ac:dyDescent="0.3">
      <c r="A5" s="141" t="s">
        <v>223</v>
      </c>
      <c r="B5" s="141" t="s">
        <v>249</v>
      </c>
      <c r="C5" s="141" t="s">
        <v>250</v>
      </c>
      <c r="D5" s="141" t="s">
        <v>120</v>
      </c>
      <c r="E5" s="141" t="s">
        <v>192</v>
      </c>
      <c r="F5" s="142"/>
      <c r="G5" s="142"/>
      <c r="H5" s="142"/>
      <c r="I5" s="142">
        <v>29.6</v>
      </c>
      <c r="J5" s="142">
        <v>29.6</v>
      </c>
      <c r="K5" s="223">
        <v>29.6</v>
      </c>
      <c r="L5" s="223">
        <v>29.6</v>
      </c>
      <c r="M5" s="223">
        <v>29.6</v>
      </c>
      <c r="N5" s="223">
        <v>29.6</v>
      </c>
      <c r="O5" s="223">
        <v>29.6</v>
      </c>
      <c r="P5" s="142">
        <v>29.6</v>
      </c>
      <c r="Q5" s="142">
        <v>29.6</v>
      </c>
      <c r="R5" s="142">
        <v>29.6</v>
      </c>
      <c r="S5" s="142" t="s">
        <v>193</v>
      </c>
      <c r="T5" s="143">
        <v>45748</v>
      </c>
      <c r="U5" s="143">
        <v>73050</v>
      </c>
      <c r="V5" s="144">
        <v>1</v>
      </c>
      <c r="W5" s="144" t="s">
        <v>194</v>
      </c>
    </row>
    <row r="6" spans="1:24" ht="30" customHeight="1" x14ac:dyDescent="0.3">
      <c r="A6" s="141" t="s">
        <v>224</v>
      </c>
      <c r="B6" s="141" t="s">
        <v>245</v>
      </c>
      <c r="C6" s="141" t="s">
        <v>246</v>
      </c>
      <c r="D6" s="141" t="s">
        <v>225</v>
      </c>
      <c r="E6" s="141" t="s">
        <v>192</v>
      </c>
      <c r="F6" s="142">
        <v>26.44</v>
      </c>
      <c r="G6" s="142">
        <v>26.44</v>
      </c>
      <c r="H6" s="142">
        <v>26.44</v>
      </c>
      <c r="I6" s="142">
        <v>26.44</v>
      </c>
      <c r="J6" s="142">
        <v>26.44</v>
      </c>
      <c r="K6" s="223">
        <v>26.44</v>
      </c>
      <c r="L6" s="223">
        <v>26.44</v>
      </c>
      <c r="M6" s="223">
        <v>26.44</v>
      </c>
      <c r="N6" s="223">
        <v>26.44</v>
      </c>
      <c r="O6" s="223">
        <v>26.44</v>
      </c>
      <c r="P6" s="142">
        <v>26.44</v>
      </c>
      <c r="Q6" s="142">
        <v>26.44</v>
      </c>
      <c r="R6" s="142">
        <f>$M6</f>
        <v>26.44</v>
      </c>
      <c r="S6" s="140" t="s">
        <v>68</v>
      </c>
      <c r="T6" s="143">
        <v>44348</v>
      </c>
      <c r="U6" s="143">
        <v>46143</v>
      </c>
      <c r="V6" s="144">
        <v>1</v>
      </c>
      <c r="W6" s="144" t="s">
        <v>194</v>
      </c>
    </row>
    <row r="7" spans="1:24" ht="30" customHeight="1" x14ac:dyDescent="0.3">
      <c r="A7" s="141" t="s">
        <v>226</v>
      </c>
      <c r="B7" s="141" t="s">
        <v>249</v>
      </c>
      <c r="C7" s="141" t="s">
        <v>250</v>
      </c>
      <c r="D7" s="141" t="s">
        <v>227</v>
      </c>
      <c r="E7" s="141" t="s">
        <v>192</v>
      </c>
      <c r="F7" s="142">
        <v>20</v>
      </c>
      <c r="G7" s="142">
        <v>20</v>
      </c>
      <c r="H7" s="142">
        <v>20</v>
      </c>
      <c r="I7" s="142">
        <v>20</v>
      </c>
      <c r="J7" s="142">
        <v>20</v>
      </c>
      <c r="K7" s="223">
        <v>20</v>
      </c>
      <c r="L7" s="223">
        <v>20</v>
      </c>
      <c r="M7" s="223">
        <v>20</v>
      </c>
      <c r="N7" s="223">
        <v>20</v>
      </c>
      <c r="O7" s="223">
        <v>20</v>
      </c>
      <c r="P7" s="142">
        <v>20</v>
      </c>
      <c r="Q7" s="142">
        <v>20</v>
      </c>
      <c r="R7" s="142">
        <f t="shared" ref="R7:R8" si="0">$M7</f>
        <v>20</v>
      </c>
      <c r="S7" s="142" t="s">
        <v>193</v>
      </c>
      <c r="T7" s="143">
        <v>45444</v>
      </c>
      <c r="U7" s="143">
        <v>73050</v>
      </c>
      <c r="V7" s="144">
        <v>1</v>
      </c>
      <c r="W7" s="144" t="s">
        <v>194</v>
      </c>
    </row>
    <row r="8" spans="1:24" ht="30" customHeight="1" x14ac:dyDescent="0.3">
      <c r="A8" s="141" t="s">
        <v>228</v>
      </c>
      <c r="B8" s="141" t="s">
        <v>249</v>
      </c>
      <c r="C8" s="141" t="s">
        <v>250</v>
      </c>
      <c r="D8" s="141" t="s">
        <v>229</v>
      </c>
      <c r="E8" s="141" t="s">
        <v>192</v>
      </c>
      <c r="F8" s="142">
        <v>10</v>
      </c>
      <c r="G8" s="142">
        <v>10</v>
      </c>
      <c r="H8" s="142">
        <v>10</v>
      </c>
      <c r="I8" s="142">
        <v>10</v>
      </c>
      <c r="J8" s="142">
        <v>10</v>
      </c>
      <c r="K8" s="223">
        <v>10</v>
      </c>
      <c r="L8" s="223">
        <v>10</v>
      </c>
      <c r="M8" s="223">
        <v>10</v>
      </c>
      <c r="N8" s="223">
        <v>10</v>
      </c>
      <c r="O8" s="223">
        <v>10</v>
      </c>
      <c r="P8" s="142">
        <v>10</v>
      </c>
      <c r="Q8" s="142">
        <v>10</v>
      </c>
      <c r="R8" s="142">
        <f t="shared" si="0"/>
        <v>10</v>
      </c>
      <c r="S8" s="142" t="s">
        <v>193</v>
      </c>
      <c r="T8" s="143">
        <v>45444</v>
      </c>
      <c r="U8" s="143">
        <v>73050</v>
      </c>
      <c r="V8" s="144">
        <v>1</v>
      </c>
      <c r="W8" s="144" t="s">
        <v>194</v>
      </c>
    </row>
    <row r="9" spans="1:24" ht="30" customHeight="1" x14ac:dyDescent="0.3">
      <c r="A9" s="141" t="s">
        <v>230</v>
      </c>
      <c r="B9" s="141" t="s">
        <v>249</v>
      </c>
      <c r="C9" s="141" t="s">
        <v>250</v>
      </c>
      <c r="D9" s="141" t="s">
        <v>231</v>
      </c>
      <c r="E9" s="141" t="s">
        <v>192</v>
      </c>
      <c r="F9" s="142">
        <v>10</v>
      </c>
      <c r="G9" s="142">
        <v>10</v>
      </c>
      <c r="H9" s="142">
        <v>10</v>
      </c>
      <c r="I9" s="142">
        <v>10</v>
      </c>
      <c r="J9" s="142">
        <v>10</v>
      </c>
      <c r="K9" s="223">
        <v>10</v>
      </c>
      <c r="L9" s="223">
        <v>10</v>
      </c>
      <c r="M9" s="223">
        <v>10</v>
      </c>
      <c r="N9" s="223">
        <v>10</v>
      </c>
      <c r="O9" s="223">
        <v>10</v>
      </c>
      <c r="P9" s="142">
        <v>10</v>
      </c>
      <c r="Q9" s="142">
        <v>10</v>
      </c>
      <c r="R9" s="142">
        <v>10</v>
      </c>
      <c r="S9" s="142" t="s">
        <v>193</v>
      </c>
      <c r="T9" s="143">
        <v>45474</v>
      </c>
      <c r="U9" s="143">
        <v>73050</v>
      </c>
      <c r="V9" s="144">
        <v>1</v>
      </c>
      <c r="W9" s="144" t="s">
        <v>194</v>
      </c>
    </row>
    <row r="10" spans="1:24" ht="30" customHeight="1" x14ac:dyDescent="0.3">
      <c r="A10" s="141" t="s">
        <v>232</v>
      </c>
      <c r="B10" s="141" t="s">
        <v>249</v>
      </c>
      <c r="C10" s="141" t="s">
        <v>250</v>
      </c>
      <c r="D10" s="141" t="s">
        <v>233</v>
      </c>
      <c r="E10" s="141" t="s">
        <v>192</v>
      </c>
      <c r="F10" s="142">
        <v>10</v>
      </c>
      <c r="G10" s="142">
        <v>10</v>
      </c>
      <c r="H10" s="142">
        <v>10</v>
      </c>
      <c r="I10" s="142">
        <v>10</v>
      </c>
      <c r="J10" s="142">
        <v>10</v>
      </c>
      <c r="K10" s="223">
        <v>10</v>
      </c>
      <c r="L10" s="223">
        <v>10</v>
      </c>
      <c r="M10" s="223">
        <v>10</v>
      </c>
      <c r="N10" s="223">
        <v>10</v>
      </c>
      <c r="O10" s="223">
        <v>10</v>
      </c>
      <c r="P10" s="142">
        <v>10</v>
      </c>
      <c r="Q10" s="142">
        <v>10</v>
      </c>
      <c r="R10" s="142">
        <v>10</v>
      </c>
      <c r="S10" s="142" t="s">
        <v>193</v>
      </c>
      <c r="T10" s="143">
        <v>45474</v>
      </c>
      <c r="U10" s="143">
        <v>73050</v>
      </c>
      <c r="V10" s="144">
        <v>1</v>
      </c>
      <c r="W10" s="144" t="s">
        <v>194</v>
      </c>
    </row>
    <row r="11" spans="1:24" ht="30" customHeight="1" x14ac:dyDescent="0.3">
      <c r="A11" s="141" t="s">
        <v>234</v>
      </c>
      <c r="B11" s="141" t="s">
        <v>249</v>
      </c>
      <c r="C11" s="141" t="s">
        <v>250</v>
      </c>
      <c r="D11" s="141" t="s">
        <v>235</v>
      </c>
      <c r="E11" s="141" t="s">
        <v>192</v>
      </c>
      <c r="F11" s="142">
        <v>10</v>
      </c>
      <c r="G11" s="142">
        <v>10</v>
      </c>
      <c r="H11" s="142">
        <v>10</v>
      </c>
      <c r="I11" s="142">
        <v>10</v>
      </c>
      <c r="J11" s="142">
        <v>10</v>
      </c>
      <c r="K11" s="223">
        <v>10</v>
      </c>
      <c r="L11" s="223">
        <v>10</v>
      </c>
      <c r="M11" s="223">
        <v>10</v>
      </c>
      <c r="N11" s="223">
        <v>10</v>
      </c>
      <c r="O11" s="223">
        <v>10</v>
      </c>
      <c r="P11" s="142">
        <v>10</v>
      </c>
      <c r="Q11" s="142">
        <v>10</v>
      </c>
      <c r="R11" s="142">
        <v>10</v>
      </c>
      <c r="S11" s="142" t="s">
        <v>193</v>
      </c>
      <c r="T11" s="143">
        <v>45474</v>
      </c>
      <c r="U11" s="143">
        <v>73050</v>
      </c>
      <c r="V11" s="144">
        <v>1</v>
      </c>
      <c r="W11" s="144" t="s">
        <v>194</v>
      </c>
    </row>
    <row r="12" spans="1:24" ht="30" customHeight="1" x14ac:dyDescent="0.3">
      <c r="A12" s="141" t="s">
        <v>236</v>
      </c>
      <c r="B12" s="141" t="s">
        <v>249</v>
      </c>
      <c r="C12" s="141" t="s">
        <v>250</v>
      </c>
      <c r="D12" s="141" t="s">
        <v>237</v>
      </c>
      <c r="E12" s="141" t="s">
        <v>192</v>
      </c>
      <c r="F12" s="142">
        <v>10</v>
      </c>
      <c r="G12" s="142">
        <v>10</v>
      </c>
      <c r="H12" s="142">
        <v>10</v>
      </c>
      <c r="I12" s="142">
        <v>10</v>
      </c>
      <c r="J12" s="142">
        <v>10</v>
      </c>
      <c r="K12" s="223">
        <v>10</v>
      </c>
      <c r="L12" s="223">
        <v>10</v>
      </c>
      <c r="M12" s="223">
        <v>10</v>
      </c>
      <c r="N12" s="223">
        <v>10</v>
      </c>
      <c r="O12" s="223">
        <v>10</v>
      </c>
      <c r="P12" s="142">
        <v>10</v>
      </c>
      <c r="Q12" s="142">
        <v>10</v>
      </c>
      <c r="R12" s="142">
        <v>0</v>
      </c>
      <c r="S12" s="142" t="s">
        <v>193</v>
      </c>
      <c r="T12" s="143">
        <v>45474</v>
      </c>
      <c r="U12" s="143">
        <v>73050</v>
      </c>
      <c r="V12" s="144">
        <v>1</v>
      </c>
      <c r="W12" s="144" t="s">
        <v>194</v>
      </c>
      <c r="X12" s="151"/>
    </row>
    <row r="13" spans="1:24" x14ac:dyDescent="0.3">
      <c r="A13" s="152"/>
      <c r="B13" s="152"/>
      <c r="C13" s="152"/>
      <c r="D13" s="152"/>
      <c r="E13" s="152"/>
      <c r="F13" s="146"/>
      <c r="G13" s="146"/>
      <c r="H13" s="146"/>
      <c r="I13" s="146"/>
      <c r="J13" s="146"/>
      <c r="K13" s="146"/>
      <c r="L13" s="146" t="s">
        <v>238</v>
      </c>
      <c r="M13" s="146">
        <f>SUM(M4:M12)</f>
        <v>136.04000000000002</v>
      </c>
      <c r="N13" s="146"/>
      <c r="O13" s="146"/>
      <c r="P13" s="146"/>
      <c r="Q13" s="146"/>
      <c r="R13" s="146"/>
      <c r="S13" s="147"/>
      <c r="T13" s="153"/>
      <c r="U13" s="153"/>
      <c r="V13" s="153"/>
      <c r="W13" s="153"/>
    </row>
    <row r="14" spans="1:24" x14ac:dyDescent="0.3">
      <c r="M14" s="154"/>
    </row>
    <row r="16" spans="1:24" x14ac:dyDescent="0.3"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</row>
    <row r="17" spans="1:19" ht="79.8" x14ac:dyDescent="0.3">
      <c r="A17" s="130" t="s">
        <v>1</v>
      </c>
      <c r="B17" s="130" t="s">
        <v>2</v>
      </c>
      <c r="C17" s="130" t="s">
        <v>41</v>
      </c>
      <c r="D17" s="130" t="s">
        <v>214</v>
      </c>
      <c r="E17" s="130" t="s">
        <v>214</v>
      </c>
      <c r="F17" s="130" t="s">
        <v>214</v>
      </c>
      <c r="G17" s="130" t="s">
        <v>214</v>
      </c>
      <c r="H17" s="130" t="s">
        <v>214</v>
      </c>
      <c r="I17" s="130" t="s">
        <v>214</v>
      </c>
      <c r="J17" s="130" t="s">
        <v>214</v>
      </c>
      <c r="K17" s="130" t="s">
        <v>214</v>
      </c>
      <c r="L17" s="130" t="s">
        <v>214</v>
      </c>
      <c r="M17" s="130" t="s">
        <v>214</v>
      </c>
      <c r="N17" s="130" t="s">
        <v>214</v>
      </c>
      <c r="O17" s="130" t="s">
        <v>214</v>
      </c>
      <c r="P17" s="130" t="s">
        <v>5</v>
      </c>
      <c r="Q17" s="133" t="s">
        <v>239</v>
      </c>
      <c r="R17" s="133" t="s">
        <v>7</v>
      </c>
      <c r="S17" s="133" t="s">
        <v>178</v>
      </c>
    </row>
    <row r="18" spans="1:19" x14ac:dyDescent="0.3">
      <c r="D18" s="209" t="s">
        <v>179</v>
      </c>
      <c r="E18" s="209" t="s">
        <v>180</v>
      </c>
      <c r="F18" s="209" t="s">
        <v>181</v>
      </c>
      <c r="G18" s="209" t="s">
        <v>182</v>
      </c>
      <c r="H18" s="209" t="s">
        <v>48</v>
      </c>
      <c r="I18" s="210" t="s">
        <v>183</v>
      </c>
      <c r="J18" s="211" t="s">
        <v>184</v>
      </c>
      <c r="K18" s="135" t="s">
        <v>185</v>
      </c>
      <c r="L18" s="136" t="s">
        <v>186</v>
      </c>
      <c r="M18" s="135" t="s">
        <v>187</v>
      </c>
      <c r="N18" s="135" t="s">
        <v>188</v>
      </c>
      <c r="O18" s="212" t="s">
        <v>189</v>
      </c>
      <c r="P18" s="137"/>
      <c r="Q18" s="155"/>
      <c r="R18" s="138"/>
      <c r="S18" s="144"/>
    </row>
    <row r="19" spans="1:19" ht="28.8" x14ac:dyDescent="0.3">
      <c r="A19" s="141" t="s">
        <v>222</v>
      </c>
      <c r="B19" s="141" t="s">
        <v>120</v>
      </c>
      <c r="C19" s="141" t="s">
        <v>192</v>
      </c>
      <c r="D19" s="222">
        <v>0</v>
      </c>
      <c r="E19" s="222">
        <v>0</v>
      </c>
      <c r="F19" s="222">
        <v>0</v>
      </c>
      <c r="G19" s="222">
        <v>20</v>
      </c>
      <c r="H19" s="222">
        <v>20</v>
      </c>
      <c r="I19" s="222">
        <v>20</v>
      </c>
      <c r="J19" s="222">
        <v>20</v>
      </c>
      <c r="K19" s="222">
        <v>20</v>
      </c>
      <c r="L19" s="222">
        <v>20</v>
      </c>
      <c r="M19" s="222">
        <v>20</v>
      </c>
      <c r="N19" s="222">
        <v>20</v>
      </c>
      <c r="O19" s="222">
        <v>20</v>
      </c>
      <c r="P19" s="135">
        <v>1</v>
      </c>
      <c r="Q19" s="143">
        <v>45748</v>
      </c>
      <c r="R19" s="143">
        <v>73050</v>
      </c>
      <c r="S19" s="144" t="s">
        <v>194</v>
      </c>
    </row>
    <row r="20" spans="1:19" ht="28.8" x14ac:dyDescent="0.3">
      <c r="A20" s="141" t="s">
        <v>223</v>
      </c>
      <c r="B20" s="141" t="s">
        <v>120</v>
      </c>
      <c r="C20" s="141" t="s">
        <v>192</v>
      </c>
      <c r="D20" s="222">
        <v>0</v>
      </c>
      <c r="E20" s="222">
        <v>0</v>
      </c>
      <c r="F20" s="222">
        <v>0</v>
      </c>
      <c r="G20" s="222">
        <v>59.2</v>
      </c>
      <c r="H20" s="222">
        <v>59.2</v>
      </c>
      <c r="I20" s="222">
        <v>59.2</v>
      </c>
      <c r="J20" s="222">
        <v>59.2</v>
      </c>
      <c r="K20" s="222">
        <v>59.2</v>
      </c>
      <c r="L20" s="222">
        <v>59.2</v>
      </c>
      <c r="M20" s="222">
        <v>59.2</v>
      </c>
      <c r="N20" s="222">
        <v>59.2</v>
      </c>
      <c r="O20" s="222">
        <v>59.2</v>
      </c>
      <c r="P20" s="135">
        <v>1</v>
      </c>
      <c r="Q20" s="143">
        <v>45748</v>
      </c>
      <c r="R20" s="143">
        <v>73050</v>
      </c>
      <c r="S20" s="144" t="s">
        <v>194</v>
      </c>
    </row>
    <row r="21" spans="1:19" ht="42.6" customHeight="1" x14ac:dyDescent="0.3">
      <c r="A21" s="141" t="s">
        <v>224</v>
      </c>
      <c r="B21" s="141" t="s">
        <v>225</v>
      </c>
      <c r="C21" s="141" t="s">
        <v>192</v>
      </c>
      <c r="D21" s="142">
        <v>26.44</v>
      </c>
      <c r="E21" s="142">
        <v>26.44</v>
      </c>
      <c r="F21" s="142">
        <v>26.44</v>
      </c>
      <c r="G21" s="142">
        <v>26.44</v>
      </c>
      <c r="H21" s="142">
        <v>26.44</v>
      </c>
      <c r="I21" s="142">
        <v>26.44</v>
      </c>
      <c r="J21" s="142">
        <v>26.44</v>
      </c>
      <c r="K21" s="142">
        <v>26.44</v>
      </c>
      <c r="L21" s="142">
        <v>26.44</v>
      </c>
      <c r="M21" s="142">
        <v>26.44</v>
      </c>
      <c r="N21" s="142">
        <v>26.44</v>
      </c>
      <c r="O21" s="142">
        <v>26.44</v>
      </c>
      <c r="P21" s="156">
        <v>1</v>
      </c>
      <c r="Q21" s="143">
        <v>44348</v>
      </c>
      <c r="R21" s="143">
        <v>46143</v>
      </c>
      <c r="S21" s="144" t="s">
        <v>194</v>
      </c>
    </row>
    <row r="22" spans="1:19" ht="45" customHeight="1" x14ac:dyDescent="0.3">
      <c r="A22" s="141" t="s">
        <v>226</v>
      </c>
      <c r="B22" s="141" t="s">
        <v>227</v>
      </c>
      <c r="C22" s="141" t="s">
        <v>192</v>
      </c>
      <c r="D22" s="142">
        <v>40</v>
      </c>
      <c r="E22" s="142">
        <v>40</v>
      </c>
      <c r="F22" s="142">
        <v>40</v>
      </c>
      <c r="G22" s="142">
        <v>40</v>
      </c>
      <c r="H22" s="142">
        <v>40</v>
      </c>
      <c r="I22" s="142">
        <v>40</v>
      </c>
      <c r="J22" s="142">
        <v>40</v>
      </c>
      <c r="K22" s="142">
        <v>40</v>
      </c>
      <c r="L22" s="142">
        <v>40</v>
      </c>
      <c r="M22" s="142">
        <v>40</v>
      </c>
      <c r="N22" s="142">
        <v>40</v>
      </c>
      <c r="O22" s="142">
        <v>40</v>
      </c>
      <c r="P22" s="156">
        <v>1</v>
      </c>
      <c r="Q22" s="143">
        <v>45444</v>
      </c>
      <c r="R22" s="143">
        <v>73050</v>
      </c>
      <c r="S22" s="144" t="s">
        <v>194</v>
      </c>
    </row>
    <row r="23" spans="1:19" ht="45" customHeight="1" x14ac:dyDescent="0.3">
      <c r="A23" s="141" t="s">
        <v>228</v>
      </c>
      <c r="B23" s="141" t="s">
        <v>229</v>
      </c>
      <c r="C23" s="141" t="s">
        <v>192</v>
      </c>
      <c r="D23" s="142">
        <v>20</v>
      </c>
      <c r="E23" s="142">
        <v>20</v>
      </c>
      <c r="F23" s="142">
        <v>20</v>
      </c>
      <c r="G23" s="142">
        <v>20</v>
      </c>
      <c r="H23" s="142">
        <v>20</v>
      </c>
      <c r="I23" s="142">
        <v>20</v>
      </c>
      <c r="J23" s="142">
        <v>20</v>
      </c>
      <c r="K23" s="142">
        <v>20</v>
      </c>
      <c r="L23" s="142">
        <v>20</v>
      </c>
      <c r="M23" s="142">
        <v>20</v>
      </c>
      <c r="N23" s="142">
        <v>20</v>
      </c>
      <c r="O23" s="142">
        <v>20</v>
      </c>
      <c r="P23" s="156">
        <v>1</v>
      </c>
      <c r="Q23" s="143">
        <v>45444</v>
      </c>
      <c r="R23" s="143">
        <v>73050</v>
      </c>
      <c r="S23" s="144" t="s">
        <v>194</v>
      </c>
    </row>
    <row r="24" spans="1:19" x14ac:dyDescent="0.3">
      <c r="A24" s="221"/>
      <c r="B24" s="221"/>
      <c r="C24" s="221"/>
      <c r="D24" s="147" t="s">
        <v>217</v>
      </c>
      <c r="F24" s="129">
        <f t="shared" ref="F24:Q24" si="1">SUMIF($P$19:$P$23, 1, D$19:D$23)</f>
        <v>86.44</v>
      </c>
      <c r="G24" s="129">
        <f t="shared" si="1"/>
        <v>86.44</v>
      </c>
      <c r="H24" s="129">
        <f t="shared" si="1"/>
        <v>86.44</v>
      </c>
      <c r="I24" s="129">
        <f t="shared" si="1"/>
        <v>165.64</v>
      </c>
      <c r="J24" s="129">
        <f t="shared" si="1"/>
        <v>165.64</v>
      </c>
      <c r="K24" s="129">
        <f t="shared" si="1"/>
        <v>165.64</v>
      </c>
      <c r="L24" s="129">
        <f t="shared" si="1"/>
        <v>165.64</v>
      </c>
      <c r="M24" s="129">
        <f t="shared" si="1"/>
        <v>165.64</v>
      </c>
      <c r="N24" s="129">
        <f t="shared" si="1"/>
        <v>165.64</v>
      </c>
      <c r="O24" s="129">
        <f t="shared" si="1"/>
        <v>165.64</v>
      </c>
      <c r="P24" s="129">
        <f t="shared" si="1"/>
        <v>165.64</v>
      </c>
      <c r="Q24" s="129">
        <f t="shared" si="1"/>
        <v>165.64</v>
      </c>
    </row>
    <row r="25" spans="1:19" x14ac:dyDescent="0.3">
      <c r="D25" s="147" t="s">
        <v>218</v>
      </c>
      <c r="F25" s="129">
        <f t="shared" ref="F25:Q25" si="2" xml:space="preserve"> SUMIF($P$21:$P$23, 2,D$21:D$23)</f>
        <v>0</v>
      </c>
      <c r="G25" s="129">
        <f t="shared" si="2"/>
        <v>0</v>
      </c>
      <c r="H25" s="129">
        <f t="shared" si="2"/>
        <v>0</v>
      </c>
      <c r="I25" s="129">
        <f t="shared" si="2"/>
        <v>0</v>
      </c>
      <c r="J25" s="129">
        <f t="shared" si="2"/>
        <v>0</v>
      </c>
      <c r="K25" s="129">
        <f t="shared" si="2"/>
        <v>0</v>
      </c>
      <c r="L25" s="129">
        <f t="shared" si="2"/>
        <v>0</v>
      </c>
      <c r="M25" s="129">
        <f t="shared" si="2"/>
        <v>0</v>
      </c>
      <c r="N25" s="129">
        <f t="shared" si="2"/>
        <v>0</v>
      </c>
      <c r="O25" s="129">
        <f t="shared" si="2"/>
        <v>0</v>
      </c>
      <c r="P25" s="129">
        <f t="shared" si="2"/>
        <v>0</v>
      </c>
      <c r="Q25" s="129">
        <f t="shared" si="2"/>
        <v>0</v>
      </c>
    </row>
    <row r="26" spans="1:19" x14ac:dyDescent="0.3">
      <c r="D26" s="147" t="s">
        <v>240</v>
      </c>
      <c r="F26" s="129">
        <f t="shared" ref="F26:Q26" si="3" xml:space="preserve"> SUMIF($P$21:$P$23, 3,D$21:D$23)</f>
        <v>0</v>
      </c>
      <c r="G26" s="129">
        <f t="shared" si="3"/>
        <v>0</v>
      </c>
      <c r="H26" s="129">
        <f t="shared" si="3"/>
        <v>0</v>
      </c>
      <c r="I26" s="129">
        <f t="shared" si="3"/>
        <v>0</v>
      </c>
      <c r="J26" s="129">
        <f t="shared" si="3"/>
        <v>0</v>
      </c>
      <c r="K26" s="129">
        <f t="shared" si="3"/>
        <v>0</v>
      </c>
      <c r="L26" s="129">
        <f t="shared" si="3"/>
        <v>0</v>
      </c>
      <c r="M26" s="129">
        <f t="shared" si="3"/>
        <v>0</v>
      </c>
      <c r="N26" s="129">
        <f t="shared" si="3"/>
        <v>0</v>
      </c>
      <c r="O26" s="129">
        <f t="shared" si="3"/>
        <v>0</v>
      </c>
      <c r="P26" s="129">
        <f t="shared" si="3"/>
        <v>0</v>
      </c>
      <c r="Q26" s="129">
        <f t="shared" si="3"/>
        <v>0</v>
      </c>
    </row>
    <row r="27" spans="1:19" x14ac:dyDescent="0.3">
      <c r="D27" s="150" t="s">
        <v>219</v>
      </c>
      <c r="F27" s="157">
        <f>SUM(F24:F25)</f>
        <v>86.44</v>
      </c>
      <c r="G27" s="157">
        <f t="shared" ref="G27:Q27" si="4">SUM(G24:G25)</f>
        <v>86.44</v>
      </c>
      <c r="H27" s="157">
        <f t="shared" si="4"/>
        <v>86.44</v>
      </c>
      <c r="I27" s="157">
        <f t="shared" si="4"/>
        <v>165.64</v>
      </c>
      <c r="J27" s="157">
        <f t="shared" si="4"/>
        <v>165.64</v>
      </c>
      <c r="K27" s="157">
        <f t="shared" si="4"/>
        <v>165.64</v>
      </c>
      <c r="L27" s="157">
        <f t="shared" si="4"/>
        <v>165.64</v>
      </c>
      <c r="M27" s="157">
        <f t="shared" si="4"/>
        <v>165.64</v>
      </c>
      <c r="N27" s="157">
        <f t="shared" si="4"/>
        <v>165.64</v>
      </c>
      <c r="O27" s="157">
        <f t="shared" si="4"/>
        <v>165.64</v>
      </c>
      <c r="P27" s="157">
        <f t="shared" si="4"/>
        <v>165.64</v>
      </c>
      <c r="Q27" s="157">
        <f t="shared" si="4"/>
        <v>165.64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249D9-0990-4947-80DD-B7D82C885D30}">
  <dimension ref="A1:AK29"/>
  <sheetViews>
    <sheetView zoomScale="85" zoomScaleNormal="85" workbookViewId="0"/>
  </sheetViews>
  <sheetFormatPr defaultColWidth="9.109375" defaultRowHeight="13.2" x14ac:dyDescent="0.25"/>
  <cols>
    <col min="1" max="3" width="19.33203125" style="45" customWidth="1"/>
    <col min="4" max="4" width="23" style="45" bestFit="1" customWidth="1"/>
    <col min="5" max="5" width="30" style="45" customWidth="1"/>
    <col min="6" max="9" width="9.44140625" style="45" customWidth="1"/>
    <col min="10" max="10" width="9.5546875" style="45" customWidth="1"/>
    <col min="11" max="11" width="10.5546875" style="45" customWidth="1"/>
    <col min="12" max="12" width="10.5546875" style="47" customWidth="1"/>
    <col min="13" max="13" width="10.6640625" style="45" customWidth="1"/>
    <col min="14" max="14" width="10.44140625" style="45" customWidth="1"/>
    <col min="15" max="15" width="10" style="45" customWidth="1"/>
    <col min="16" max="16" width="10.44140625" style="45" customWidth="1"/>
    <col min="17" max="17" width="11.109375" style="45" customWidth="1"/>
    <col min="18" max="18" width="29.33203125" style="45" customWidth="1"/>
    <col min="19" max="19" width="11.5546875" style="45" customWidth="1"/>
    <col min="20" max="21" width="10.109375" style="45" customWidth="1"/>
    <col min="22" max="22" width="11.6640625" style="45" customWidth="1"/>
    <col min="23" max="24" width="15.44140625" style="45" customWidth="1"/>
    <col min="25" max="25" width="10.88671875" style="45" customWidth="1"/>
    <col min="26" max="26" width="9.33203125" style="45" customWidth="1"/>
    <col min="27" max="27" width="9.109375" style="45"/>
    <col min="28" max="28" width="9.88671875" style="45" customWidth="1"/>
    <col min="29" max="38" width="9.109375" style="45"/>
    <col min="39" max="39" width="13.88671875" style="45" bestFit="1" customWidth="1"/>
    <col min="40" max="16384" width="9.109375" style="45"/>
  </cols>
  <sheetData>
    <row r="1" spans="1:37" x14ac:dyDescent="0.25">
      <c r="J1" s="46"/>
      <c r="K1" s="158" t="s">
        <v>255</v>
      </c>
    </row>
    <row r="2" spans="1:37" x14ac:dyDescent="0.25">
      <c r="A2" s="48" t="s">
        <v>0</v>
      </c>
      <c r="B2" s="48"/>
      <c r="C2" s="48"/>
      <c r="D2" s="48"/>
      <c r="E2" s="161" t="s">
        <v>256</v>
      </c>
      <c r="F2" s="50"/>
      <c r="G2" s="50"/>
      <c r="H2" s="50"/>
      <c r="I2" s="51"/>
      <c r="J2" s="51"/>
      <c r="K2" s="51"/>
    </row>
    <row r="3" spans="1:37" ht="79.2" x14ac:dyDescent="0.25">
      <c r="A3" s="52" t="s">
        <v>1</v>
      </c>
      <c r="B3" s="7" t="s">
        <v>241</v>
      </c>
      <c r="C3" s="7" t="s">
        <v>243</v>
      </c>
      <c r="D3" s="7" t="s">
        <v>242</v>
      </c>
      <c r="E3" s="52" t="s">
        <v>2</v>
      </c>
      <c r="F3" s="53">
        <v>46023</v>
      </c>
      <c r="G3" s="53">
        <v>46054</v>
      </c>
      <c r="H3" s="53">
        <v>46082</v>
      </c>
      <c r="I3" s="53">
        <v>46113</v>
      </c>
      <c r="J3" s="53">
        <v>46143</v>
      </c>
      <c r="K3" s="53">
        <v>46174</v>
      </c>
      <c r="L3" s="53">
        <v>46204</v>
      </c>
      <c r="M3" s="53">
        <v>46235</v>
      </c>
      <c r="N3" s="53">
        <v>46266</v>
      </c>
      <c r="O3" s="53">
        <v>46296</v>
      </c>
      <c r="P3" s="53">
        <v>46327</v>
      </c>
      <c r="Q3" s="53">
        <v>46357</v>
      </c>
      <c r="R3" s="52" t="s">
        <v>3</v>
      </c>
      <c r="S3" s="52" t="s">
        <v>4</v>
      </c>
      <c r="T3" s="54" t="s">
        <v>5</v>
      </c>
      <c r="U3" s="52" t="s">
        <v>6</v>
      </c>
      <c r="V3" s="52" t="s">
        <v>7</v>
      </c>
      <c r="W3" s="55"/>
    </row>
    <row r="4" spans="1:37" x14ac:dyDescent="0.25">
      <c r="A4" s="52"/>
      <c r="B4" s="52"/>
      <c r="C4" s="52"/>
      <c r="D4" s="52"/>
      <c r="E4" s="52"/>
      <c r="F4" s="56">
        <v>2783.64</v>
      </c>
      <c r="G4" s="56">
        <v>2778.12</v>
      </c>
      <c r="H4" s="56">
        <v>2784.98</v>
      </c>
      <c r="I4" s="56">
        <v>2776</v>
      </c>
      <c r="J4" s="56">
        <v>2788.56</v>
      </c>
      <c r="K4" s="56">
        <v>2782.23</v>
      </c>
      <c r="L4" s="56">
        <v>2788.01</v>
      </c>
      <c r="M4" s="56">
        <v>2782.95</v>
      </c>
      <c r="N4" s="56">
        <v>2781.05</v>
      </c>
      <c r="O4" s="56">
        <v>2774.5299999999997</v>
      </c>
      <c r="P4" s="56">
        <v>2773.5699999999997</v>
      </c>
      <c r="Q4" s="56">
        <v>2762.5</v>
      </c>
      <c r="R4" s="52"/>
      <c r="S4" s="52"/>
      <c r="T4" s="52"/>
      <c r="U4" s="52"/>
      <c r="V4" s="52"/>
      <c r="W4" s="55"/>
      <c r="X4" s="57" t="s">
        <v>8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</row>
    <row r="5" spans="1:37" x14ac:dyDescent="0.25">
      <c r="A5" s="58" t="s">
        <v>10</v>
      </c>
      <c r="B5" s="16" t="s">
        <v>244</v>
      </c>
      <c r="C5" s="16" t="s">
        <v>245</v>
      </c>
      <c r="D5" s="16" t="s">
        <v>246</v>
      </c>
      <c r="E5" s="59" t="s">
        <v>11</v>
      </c>
      <c r="F5" s="60">
        <v>0</v>
      </c>
      <c r="G5" s="60">
        <v>0</v>
      </c>
      <c r="H5" s="60">
        <v>8.07</v>
      </c>
      <c r="I5" s="60">
        <v>0</v>
      </c>
      <c r="J5" s="60">
        <v>0</v>
      </c>
      <c r="K5" s="60">
        <v>0</v>
      </c>
      <c r="L5" s="60">
        <v>5.33</v>
      </c>
      <c r="M5" s="61">
        <v>0</v>
      </c>
      <c r="N5" s="61">
        <v>0</v>
      </c>
      <c r="O5" s="61">
        <v>0</v>
      </c>
      <c r="P5" s="61">
        <v>0</v>
      </c>
      <c r="Q5" s="61">
        <v>0</v>
      </c>
      <c r="R5" s="60" t="s">
        <v>29</v>
      </c>
      <c r="S5" s="60">
        <v>0</v>
      </c>
      <c r="T5" s="60" t="s">
        <v>97</v>
      </c>
      <c r="U5" s="29">
        <v>41852</v>
      </c>
      <c r="V5" s="160">
        <v>46234</v>
      </c>
      <c r="W5" s="62"/>
      <c r="Y5" s="13">
        <v>46023</v>
      </c>
      <c r="Z5" s="14">
        <v>46054</v>
      </c>
      <c r="AA5" s="13">
        <v>46082</v>
      </c>
      <c r="AB5" s="14">
        <v>46113</v>
      </c>
      <c r="AC5" s="13">
        <v>46143</v>
      </c>
      <c r="AD5" s="14">
        <v>46174</v>
      </c>
      <c r="AE5" s="13">
        <v>46204</v>
      </c>
      <c r="AF5" s="14">
        <v>46235</v>
      </c>
      <c r="AG5" s="13">
        <v>46266</v>
      </c>
      <c r="AH5" s="14">
        <v>46296</v>
      </c>
      <c r="AI5" s="13">
        <v>46327</v>
      </c>
      <c r="AJ5" s="14">
        <v>46357</v>
      </c>
      <c r="AK5" s="15" t="s">
        <v>9</v>
      </c>
    </row>
    <row r="6" spans="1:37" x14ac:dyDescent="0.25">
      <c r="A6" s="58" t="s">
        <v>13</v>
      </c>
      <c r="B6" s="16" t="s">
        <v>247</v>
      </c>
      <c r="C6" s="16" t="s">
        <v>245</v>
      </c>
      <c r="D6" s="16" t="s">
        <v>246</v>
      </c>
      <c r="E6" s="59" t="s">
        <v>14</v>
      </c>
      <c r="F6" s="60">
        <v>9.6300000000000008</v>
      </c>
      <c r="G6" s="60">
        <v>3.68</v>
      </c>
      <c r="H6" s="60">
        <v>2.36</v>
      </c>
      <c r="I6" s="60">
        <v>1.3</v>
      </c>
      <c r="J6" s="60">
        <v>13.73</v>
      </c>
      <c r="K6" s="60">
        <v>7.95</v>
      </c>
      <c r="L6" s="60">
        <v>8.6</v>
      </c>
      <c r="M6" s="60">
        <v>8.91</v>
      </c>
      <c r="N6" s="60">
        <v>6.95</v>
      </c>
      <c r="O6" s="61">
        <v>0</v>
      </c>
      <c r="P6" s="61">
        <v>0</v>
      </c>
      <c r="Q6" s="61">
        <v>0</v>
      </c>
      <c r="R6" s="60" t="s">
        <v>34</v>
      </c>
      <c r="S6" s="58">
        <v>0</v>
      </c>
      <c r="T6" s="60" t="s">
        <v>97</v>
      </c>
      <c r="U6" s="29">
        <v>43739</v>
      </c>
      <c r="V6" s="160">
        <v>46295</v>
      </c>
      <c r="W6" s="63"/>
      <c r="X6" s="59" t="s">
        <v>12</v>
      </c>
      <c r="Y6" s="64">
        <v>200</v>
      </c>
      <c r="Z6" s="64">
        <v>200</v>
      </c>
      <c r="AA6" s="64">
        <v>200</v>
      </c>
      <c r="AB6" s="64">
        <v>200</v>
      </c>
      <c r="AC6" s="64">
        <v>200</v>
      </c>
      <c r="AD6" s="64">
        <v>200</v>
      </c>
      <c r="AE6" s="64">
        <v>200</v>
      </c>
      <c r="AF6" s="64">
        <v>200</v>
      </c>
      <c r="AG6" s="64">
        <v>200</v>
      </c>
      <c r="AH6" s="64">
        <v>200</v>
      </c>
      <c r="AI6" s="64">
        <v>200</v>
      </c>
      <c r="AJ6" s="64">
        <v>200</v>
      </c>
      <c r="AK6" s="65">
        <v>1</v>
      </c>
    </row>
    <row r="7" spans="1:37" x14ac:dyDescent="0.25">
      <c r="A7" s="27" t="s">
        <v>16</v>
      </c>
      <c r="B7" s="16" t="s">
        <v>244</v>
      </c>
      <c r="C7" s="16" t="s">
        <v>245</v>
      </c>
      <c r="D7" s="16" t="s">
        <v>246</v>
      </c>
      <c r="E7" s="66" t="s">
        <v>17</v>
      </c>
      <c r="F7" s="60">
        <v>11.51</v>
      </c>
      <c r="G7" s="60">
        <v>11.94</v>
      </c>
      <c r="H7" s="60">
        <v>12.05</v>
      </c>
      <c r="I7" s="60">
        <v>12.2</v>
      </c>
      <c r="J7" s="60">
        <v>12.33</v>
      </c>
      <c r="K7" s="60">
        <v>11.78</v>
      </c>
      <c r="L7" s="60">
        <v>11.58</v>
      </c>
      <c r="M7" s="60">
        <v>11.54</v>
      </c>
      <c r="N7" s="60">
        <v>11.6</v>
      </c>
      <c r="O7" s="60">
        <v>12.03</v>
      </c>
      <c r="P7" s="60">
        <v>11.07</v>
      </c>
      <c r="Q7" s="61">
        <v>0</v>
      </c>
      <c r="R7" s="60" t="s">
        <v>34</v>
      </c>
      <c r="S7" s="58">
        <v>0</v>
      </c>
      <c r="T7" s="60" t="s">
        <v>97</v>
      </c>
      <c r="U7" s="29">
        <v>43800</v>
      </c>
      <c r="V7" s="160">
        <v>46356</v>
      </c>
      <c r="W7" s="63"/>
      <c r="X7" s="59" t="s">
        <v>15</v>
      </c>
      <c r="Y7" s="64">
        <v>200</v>
      </c>
      <c r="Z7" s="64">
        <v>200</v>
      </c>
      <c r="AA7" s="64">
        <v>200</v>
      </c>
      <c r="AB7" s="64">
        <v>200</v>
      </c>
      <c r="AC7" s="64">
        <v>200</v>
      </c>
      <c r="AD7" s="64">
        <v>200</v>
      </c>
      <c r="AE7" s="64">
        <v>200</v>
      </c>
      <c r="AF7" s="64">
        <v>200</v>
      </c>
      <c r="AG7" s="64">
        <v>200</v>
      </c>
      <c r="AH7" s="64">
        <v>200</v>
      </c>
      <c r="AI7" s="64">
        <v>200</v>
      </c>
      <c r="AJ7" s="64">
        <v>200</v>
      </c>
      <c r="AK7" s="65">
        <v>1</v>
      </c>
    </row>
    <row r="8" spans="1:37" x14ac:dyDescent="0.25">
      <c r="A8" s="27" t="s">
        <v>19</v>
      </c>
      <c r="B8" s="16" t="s">
        <v>248</v>
      </c>
      <c r="C8" s="16" t="s">
        <v>249</v>
      </c>
      <c r="D8" s="16" t="s">
        <v>250</v>
      </c>
      <c r="E8" s="28" t="s">
        <v>12</v>
      </c>
      <c r="F8" s="60">
        <v>100</v>
      </c>
      <c r="G8" s="60">
        <v>100</v>
      </c>
      <c r="H8" s="60">
        <v>100</v>
      </c>
      <c r="I8" s="60">
        <v>100</v>
      </c>
      <c r="J8" s="60">
        <v>100</v>
      </c>
      <c r="K8" s="60">
        <v>100</v>
      </c>
      <c r="L8" s="60">
        <v>100</v>
      </c>
      <c r="M8" s="60">
        <v>100</v>
      </c>
      <c r="N8" s="60">
        <v>100</v>
      </c>
      <c r="O8" s="60">
        <v>100</v>
      </c>
      <c r="P8" s="60">
        <v>100</v>
      </c>
      <c r="Q8" s="60">
        <v>100</v>
      </c>
      <c r="R8" s="60" t="s">
        <v>29</v>
      </c>
      <c r="S8" s="60">
        <v>100</v>
      </c>
      <c r="T8" s="60">
        <v>1</v>
      </c>
      <c r="U8" s="29">
        <v>44348</v>
      </c>
      <c r="V8" s="29">
        <v>51652</v>
      </c>
      <c r="W8" s="63"/>
      <c r="X8" s="59" t="s">
        <v>18</v>
      </c>
      <c r="Y8" s="64">
        <v>200</v>
      </c>
      <c r="Z8" s="64">
        <v>200</v>
      </c>
      <c r="AA8" s="64">
        <v>200</v>
      </c>
      <c r="AB8" s="64">
        <v>200</v>
      </c>
      <c r="AC8" s="64">
        <v>200</v>
      </c>
      <c r="AD8" s="64">
        <v>200</v>
      </c>
      <c r="AE8" s="64">
        <v>200</v>
      </c>
      <c r="AF8" s="64">
        <v>200</v>
      </c>
      <c r="AG8" s="64">
        <v>200</v>
      </c>
      <c r="AH8" s="64">
        <v>200</v>
      </c>
      <c r="AI8" s="64">
        <v>200</v>
      </c>
      <c r="AJ8" s="64">
        <v>200</v>
      </c>
      <c r="AK8" s="65">
        <v>1</v>
      </c>
    </row>
    <row r="9" spans="1:37" x14ac:dyDescent="0.25">
      <c r="A9" s="27" t="s">
        <v>19</v>
      </c>
      <c r="B9" s="16" t="s">
        <v>248</v>
      </c>
      <c r="C9" s="16" t="s">
        <v>249</v>
      </c>
      <c r="D9" s="16" t="s">
        <v>250</v>
      </c>
      <c r="E9" s="28" t="s">
        <v>15</v>
      </c>
      <c r="F9" s="60">
        <v>100</v>
      </c>
      <c r="G9" s="60">
        <v>100</v>
      </c>
      <c r="H9" s="60">
        <v>100</v>
      </c>
      <c r="I9" s="60">
        <v>100</v>
      </c>
      <c r="J9" s="60">
        <v>100</v>
      </c>
      <c r="K9" s="60">
        <v>100</v>
      </c>
      <c r="L9" s="60">
        <v>100</v>
      </c>
      <c r="M9" s="60">
        <v>100</v>
      </c>
      <c r="N9" s="60">
        <v>100</v>
      </c>
      <c r="O9" s="60">
        <v>100</v>
      </c>
      <c r="P9" s="60">
        <v>100</v>
      </c>
      <c r="Q9" s="60">
        <v>100</v>
      </c>
      <c r="R9" s="60" t="s">
        <v>29</v>
      </c>
      <c r="S9" s="60">
        <v>100</v>
      </c>
      <c r="T9" s="60">
        <v>1</v>
      </c>
      <c r="U9" s="29">
        <v>44348</v>
      </c>
      <c r="V9" s="29">
        <v>51652</v>
      </c>
      <c r="W9" s="63"/>
      <c r="X9" s="28" t="s">
        <v>20</v>
      </c>
      <c r="Y9" s="64">
        <v>365</v>
      </c>
      <c r="Z9" s="64">
        <v>365</v>
      </c>
      <c r="AA9" s="64">
        <v>365</v>
      </c>
      <c r="AB9" s="64">
        <v>365</v>
      </c>
      <c r="AC9" s="64">
        <v>365</v>
      </c>
      <c r="AD9" s="64">
        <v>365</v>
      </c>
      <c r="AE9" s="64">
        <v>365</v>
      </c>
      <c r="AF9" s="64">
        <v>365</v>
      </c>
      <c r="AG9" s="64">
        <v>365</v>
      </c>
      <c r="AH9" s="64">
        <v>365</v>
      </c>
      <c r="AI9" s="64">
        <v>365</v>
      </c>
      <c r="AJ9" s="64">
        <v>365</v>
      </c>
      <c r="AK9" s="65">
        <v>1</v>
      </c>
    </row>
    <row r="10" spans="1:37" x14ac:dyDescent="0.25">
      <c r="A10" s="27" t="s">
        <v>19</v>
      </c>
      <c r="B10" s="16" t="s">
        <v>248</v>
      </c>
      <c r="C10" s="16" t="s">
        <v>249</v>
      </c>
      <c r="D10" s="16" t="s">
        <v>250</v>
      </c>
      <c r="E10" s="28" t="s">
        <v>18</v>
      </c>
      <c r="F10" s="60">
        <v>100</v>
      </c>
      <c r="G10" s="60">
        <v>100</v>
      </c>
      <c r="H10" s="60">
        <v>100</v>
      </c>
      <c r="I10" s="60">
        <v>100</v>
      </c>
      <c r="J10" s="60">
        <v>100</v>
      </c>
      <c r="K10" s="60">
        <v>100</v>
      </c>
      <c r="L10" s="60">
        <v>100</v>
      </c>
      <c r="M10" s="60">
        <v>100</v>
      </c>
      <c r="N10" s="60">
        <v>100</v>
      </c>
      <c r="O10" s="60">
        <v>100</v>
      </c>
      <c r="P10" s="60">
        <v>100</v>
      </c>
      <c r="Q10" s="60">
        <v>100</v>
      </c>
      <c r="R10" s="60" t="s">
        <v>29</v>
      </c>
      <c r="S10" s="60">
        <v>100</v>
      </c>
      <c r="T10" s="60">
        <v>1</v>
      </c>
      <c r="U10" s="29">
        <v>44348</v>
      </c>
      <c r="V10" s="29">
        <v>51652</v>
      </c>
      <c r="W10" s="63"/>
      <c r="X10" s="59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5"/>
    </row>
    <row r="11" spans="1:37" x14ac:dyDescent="0.25">
      <c r="A11" s="27" t="s">
        <v>20</v>
      </c>
      <c r="B11" s="16" t="s">
        <v>248</v>
      </c>
      <c r="C11" s="16" t="s">
        <v>249</v>
      </c>
      <c r="D11" s="16" t="s">
        <v>250</v>
      </c>
      <c r="E11" s="28" t="s">
        <v>20</v>
      </c>
      <c r="F11" s="60">
        <v>182.5</v>
      </c>
      <c r="G11" s="60">
        <v>182.5</v>
      </c>
      <c r="H11" s="60">
        <v>182.5</v>
      </c>
      <c r="I11" s="60">
        <v>182.5</v>
      </c>
      <c r="J11" s="60">
        <v>182.5</v>
      </c>
      <c r="K11" s="60">
        <v>182.5</v>
      </c>
      <c r="L11" s="60">
        <v>182.5</v>
      </c>
      <c r="M11" s="60">
        <v>182.5</v>
      </c>
      <c r="N11" s="60">
        <v>182.5</v>
      </c>
      <c r="O11" s="60">
        <v>182.5</v>
      </c>
      <c r="P11" s="60">
        <v>182.5</v>
      </c>
      <c r="Q11" s="60">
        <v>182.5</v>
      </c>
      <c r="R11" s="60" t="s">
        <v>29</v>
      </c>
      <c r="S11" s="60">
        <v>182.5</v>
      </c>
      <c r="T11" s="60">
        <v>1</v>
      </c>
      <c r="U11" s="29">
        <v>44470</v>
      </c>
      <c r="V11" s="29">
        <v>55153</v>
      </c>
      <c r="W11" s="63"/>
      <c r="X11" s="59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5"/>
    </row>
    <row r="12" spans="1:37" x14ac:dyDescent="0.25">
      <c r="A12" s="25" t="s">
        <v>22</v>
      </c>
      <c r="B12" s="16" t="s">
        <v>251</v>
      </c>
      <c r="C12" s="16" t="s">
        <v>245</v>
      </c>
      <c r="D12" s="16" t="s">
        <v>246</v>
      </c>
      <c r="E12" s="30" t="s">
        <v>22</v>
      </c>
      <c r="F12" s="18">
        <v>1140</v>
      </c>
      <c r="G12" s="18">
        <v>1140</v>
      </c>
      <c r="H12" s="18">
        <v>1140</v>
      </c>
      <c r="I12" s="18">
        <v>1140</v>
      </c>
      <c r="J12" s="18">
        <v>1140</v>
      </c>
      <c r="K12" s="18">
        <v>1140</v>
      </c>
      <c r="L12" s="18">
        <v>1140</v>
      </c>
      <c r="M12" s="18">
        <v>1140</v>
      </c>
      <c r="N12" s="18">
        <v>1140</v>
      </c>
      <c r="O12" s="18">
        <v>1140</v>
      </c>
      <c r="P12" s="18">
        <v>1140</v>
      </c>
      <c r="Q12" s="18">
        <v>1140</v>
      </c>
      <c r="R12" s="60" t="s">
        <v>34</v>
      </c>
      <c r="S12" s="18">
        <v>0</v>
      </c>
      <c r="T12" s="18"/>
      <c r="U12" s="159">
        <v>45597</v>
      </c>
      <c r="V12" s="159">
        <v>47422</v>
      </c>
      <c r="W12" s="63"/>
      <c r="X12" s="67" t="s">
        <v>21</v>
      </c>
      <c r="Y12" s="68">
        <v>965</v>
      </c>
      <c r="Z12" s="68">
        <v>965</v>
      </c>
      <c r="AA12" s="68">
        <v>965</v>
      </c>
      <c r="AB12" s="68">
        <v>965</v>
      </c>
      <c r="AC12" s="68">
        <v>965</v>
      </c>
      <c r="AD12" s="68">
        <v>965</v>
      </c>
      <c r="AE12" s="68">
        <v>965</v>
      </c>
      <c r="AF12" s="68">
        <v>965</v>
      </c>
      <c r="AG12" s="68">
        <v>965</v>
      </c>
      <c r="AH12" s="68">
        <v>965</v>
      </c>
      <c r="AI12" s="68">
        <v>965</v>
      </c>
      <c r="AJ12" s="68">
        <v>965</v>
      </c>
      <c r="AK12" s="49"/>
    </row>
    <row r="13" spans="1:37" x14ac:dyDescent="0.25">
      <c r="A13" s="25" t="s">
        <v>23</v>
      </c>
      <c r="B13" s="16" t="s">
        <v>251</v>
      </c>
      <c r="C13" s="16" t="s">
        <v>245</v>
      </c>
      <c r="D13" s="16" t="s">
        <v>246</v>
      </c>
      <c r="E13" s="30" t="s">
        <v>23</v>
      </c>
      <c r="F13" s="18">
        <v>1140</v>
      </c>
      <c r="G13" s="18">
        <v>1140</v>
      </c>
      <c r="H13" s="18">
        <v>1140</v>
      </c>
      <c r="I13" s="18">
        <v>1140</v>
      </c>
      <c r="J13" s="18">
        <v>1140</v>
      </c>
      <c r="K13" s="18">
        <v>1140</v>
      </c>
      <c r="L13" s="18">
        <v>1140</v>
      </c>
      <c r="M13" s="18">
        <v>1140</v>
      </c>
      <c r="N13" s="18">
        <v>1140</v>
      </c>
      <c r="O13" s="18">
        <v>1140</v>
      </c>
      <c r="P13" s="18">
        <v>1140</v>
      </c>
      <c r="Q13" s="18">
        <v>1140</v>
      </c>
      <c r="R13" s="60" t="s">
        <v>34</v>
      </c>
      <c r="S13" s="18">
        <v>0</v>
      </c>
      <c r="T13" s="18"/>
      <c r="U13" s="159">
        <v>45901</v>
      </c>
      <c r="V13" s="159">
        <v>47422</v>
      </c>
      <c r="W13" s="63"/>
    </row>
    <row r="14" spans="1:37" x14ac:dyDescent="0.25">
      <c r="Y14" s="69"/>
      <c r="AC14" s="70"/>
      <c r="AD14" s="70"/>
    </row>
    <row r="15" spans="1:37" x14ac:dyDescent="0.25">
      <c r="A15" s="71"/>
      <c r="B15" s="71"/>
      <c r="C15" s="71"/>
      <c r="D15" s="71"/>
      <c r="E15" s="71" t="s">
        <v>24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69"/>
      <c r="X15" s="69"/>
      <c r="Y15" s="69"/>
      <c r="AC15" s="70"/>
      <c r="AD15" s="70"/>
    </row>
    <row r="16" spans="1:37" x14ac:dyDescent="0.25">
      <c r="A16" s="71"/>
      <c r="B16" s="71"/>
      <c r="C16" s="71"/>
      <c r="D16" s="71"/>
      <c r="E16" s="71" t="s">
        <v>25</v>
      </c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69"/>
      <c r="X16" s="69"/>
      <c r="Y16" s="69"/>
      <c r="AC16" s="70"/>
      <c r="AD16" s="70"/>
    </row>
    <row r="17" spans="1:30" x14ac:dyDescent="0.25">
      <c r="A17" s="71"/>
      <c r="B17" s="71"/>
      <c r="C17" s="71"/>
      <c r="D17" s="71"/>
      <c r="E17" s="71" t="s">
        <v>26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69"/>
      <c r="X17" s="69"/>
      <c r="AC17" s="70"/>
      <c r="AD17" s="70"/>
    </row>
    <row r="18" spans="1:30" x14ac:dyDescent="0.25">
      <c r="L18" s="45"/>
    </row>
    <row r="19" spans="1:30" x14ac:dyDescent="0.25">
      <c r="E19" s="72" t="s">
        <v>35</v>
      </c>
      <c r="F19" s="56">
        <v>2783.64</v>
      </c>
      <c r="G19" s="56">
        <v>2778.12</v>
      </c>
      <c r="H19" s="56">
        <v>2784.98</v>
      </c>
      <c r="I19" s="56">
        <v>2776</v>
      </c>
      <c r="J19" s="56">
        <v>2788.56</v>
      </c>
      <c r="K19" s="56">
        <v>2782.23</v>
      </c>
      <c r="L19" s="56">
        <v>2788.01</v>
      </c>
      <c r="M19" s="56">
        <v>2782.95</v>
      </c>
      <c r="N19" s="56">
        <v>2781.05</v>
      </c>
      <c r="O19" s="56">
        <v>2774.5299999999997</v>
      </c>
      <c r="P19" s="56">
        <v>2773.5699999999997</v>
      </c>
      <c r="Q19" s="56">
        <v>2762.5</v>
      </c>
    </row>
    <row r="21" spans="1:30" x14ac:dyDescent="0.25">
      <c r="E21" s="73" t="s">
        <v>36</v>
      </c>
      <c r="F21" s="74"/>
    </row>
    <row r="22" spans="1:30" x14ac:dyDescent="0.25">
      <c r="E22" s="74" t="s">
        <v>29</v>
      </c>
      <c r="F22" s="75">
        <v>482.5</v>
      </c>
    </row>
    <row r="23" spans="1:30" x14ac:dyDescent="0.25">
      <c r="E23" s="74" t="s">
        <v>30</v>
      </c>
      <c r="F23" s="75">
        <v>0</v>
      </c>
    </row>
    <row r="24" spans="1:30" x14ac:dyDescent="0.25">
      <c r="E24" s="74" t="s">
        <v>31</v>
      </c>
      <c r="F24" s="75">
        <v>0</v>
      </c>
    </row>
    <row r="25" spans="1:30" x14ac:dyDescent="0.25">
      <c r="E25" s="74" t="s">
        <v>32</v>
      </c>
      <c r="F25" s="75">
        <v>0</v>
      </c>
    </row>
    <row r="26" spans="1:30" x14ac:dyDescent="0.25">
      <c r="E26" s="74" t="s">
        <v>33</v>
      </c>
      <c r="F26" s="75">
        <v>0</v>
      </c>
    </row>
    <row r="27" spans="1:30" x14ac:dyDescent="0.25">
      <c r="E27" s="74" t="s">
        <v>34</v>
      </c>
      <c r="F27" s="75">
        <v>2300.4499999999998</v>
      </c>
    </row>
    <row r="28" spans="1:30" x14ac:dyDescent="0.25">
      <c r="E28" s="74"/>
      <c r="F28" s="74"/>
    </row>
    <row r="29" spans="1:30" x14ac:dyDescent="0.25">
      <c r="E29" s="74" t="s">
        <v>21</v>
      </c>
      <c r="F29" s="75">
        <v>2782.95</v>
      </c>
    </row>
  </sheetData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192C0-A0CB-413E-827D-70B255A9127D}">
  <dimension ref="A1:AM26"/>
  <sheetViews>
    <sheetView topLeftCell="D1" workbookViewId="0">
      <selection activeCell="D1" sqref="D1"/>
    </sheetView>
  </sheetViews>
  <sheetFormatPr defaultColWidth="9.109375" defaultRowHeight="13.2" x14ac:dyDescent="0.25"/>
  <cols>
    <col min="1" max="2" width="19.33203125" style="45" customWidth="1"/>
    <col min="3" max="3" width="14.33203125" style="45" bestFit="1" customWidth="1"/>
    <col min="4" max="4" width="23" style="45" bestFit="1" customWidth="1"/>
    <col min="5" max="5" width="30" style="45" customWidth="1"/>
    <col min="6" max="9" width="9.44140625" style="45" customWidth="1"/>
    <col min="10" max="10" width="9.5546875" style="45" customWidth="1"/>
    <col min="11" max="11" width="10.5546875" style="45" customWidth="1"/>
    <col min="12" max="12" width="10.5546875" style="47" customWidth="1"/>
    <col min="13" max="13" width="10.6640625" style="45" customWidth="1"/>
    <col min="14" max="14" width="10.44140625" style="45" customWidth="1"/>
    <col min="15" max="15" width="10" style="45" customWidth="1"/>
    <col min="16" max="16" width="10.44140625" style="45" customWidth="1"/>
    <col min="17" max="17" width="11.109375" style="45" customWidth="1"/>
    <col min="18" max="18" width="30.6640625" style="45" customWidth="1"/>
    <col min="19" max="19" width="11.5546875" style="45" customWidth="1"/>
    <col min="20" max="21" width="10.109375" style="45" customWidth="1"/>
    <col min="22" max="22" width="11.6640625" style="45" customWidth="1"/>
    <col min="23" max="23" width="15.44140625" style="45" customWidth="1"/>
    <col min="24" max="24" width="43.88671875" style="45" customWidth="1"/>
    <col min="25" max="25" width="10.88671875" style="45" customWidth="1"/>
    <col min="26" max="26" width="10" style="45" customWidth="1"/>
    <col min="27" max="27" width="9.109375" style="45"/>
    <col min="28" max="28" width="9.88671875" style="45" customWidth="1"/>
    <col min="29" max="36" width="9.109375" style="45"/>
    <col min="37" max="37" width="21.44140625" style="45" customWidth="1"/>
    <col min="38" max="38" width="9.109375" style="45"/>
    <col min="39" max="39" width="13.88671875" style="45" bestFit="1" customWidth="1"/>
    <col min="40" max="16384" width="9.109375" style="45"/>
  </cols>
  <sheetData>
    <row r="1" spans="1:39" x14ac:dyDescent="0.25">
      <c r="J1" s="46"/>
      <c r="K1" s="158" t="s">
        <v>258</v>
      </c>
    </row>
    <row r="2" spans="1:39" x14ac:dyDescent="0.25">
      <c r="A2" s="48" t="s">
        <v>0</v>
      </c>
      <c r="B2" s="48"/>
      <c r="C2" s="48"/>
      <c r="D2" s="48"/>
      <c r="E2" s="161" t="s">
        <v>259</v>
      </c>
      <c r="F2" s="50"/>
      <c r="G2" s="50"/>
      <c r="H2" s="50"/>
      <c r="I2" s="51"/>
      <c r="J2" s="51"/>
      <c r="K2" s="51"/>
    </row>
    <row r="3" spans="1:39" ht="79.2" x14ac:dyDescent="0.25">
      <c r="A3" s="52" t="s">
        <v>1</v>
      </c>
      <c r="B3" s="7" t="s">
        <v>241</v>
      </c>
      <c r="C3" s="7" t="s">
        <v>243</v>
      </c>
      <c r="D3" s="7" t="s">
        <v>242</v>
      </c>
      <c r="E3" s="52" t="s">
        <v>2</v>
      </c>
      <c r="F3" s="53">
        <v>46388</v>
      </c>
      <c r="G3" s="53">
        <v>46419</v>
      </c>
      <c r="H3" s="53">
        <v>46447</v>
      </c>
      <c r="I3" s="53">
        <v>46478</v>
      </c>
      <c r="J3" s="53">
        <v>46508</v>
      </c>
      <c r="K3" s="53">
        <v>46539</v>
      </c>
      <c r="L3" s="53">
        <v>46569</v>
      </c>
      <c r="M3" s="53">
        <v>46600</v>
      </c>
      <c r="N3" s="53">
        <v>46631</v>
      </c>
      <c r="O3" s="53">
        <v>46661</v>
      </c>
      <c r="P3" s="53">
        <v>46692</v>
      </c>
      <c r="Q3" s="53">
        <v>46722</v>
      </c>
      <c r="R3" s="52" t="s">
        <v>3</v>
      </c>
      <c r="S3" s="52" t="s">
        <v>4</v>
      </c>
      <c r="T3" s="54" t="s">
        <v>5</v>
      </c>
      <c r="U3" s="52" t="s">
        <v>6</v>
      </c>
      <c r="V3" s="52" t="s">
        <v>7</v>
      </c>
      <c r="W3" s="55"/>
    </row>
    <row r="4" spans="1:39" x14ac:dyDescent="0.25">
      <c r="A4" s="52"/>
      <c r="B4" s="52"/>
      <c r="C4" s="52"/>
      <c r="D4" s="52"/>
      <c r="E4" s="52"/>
      <c r="F4" s="56">
        <v>2762.5</v>
      </c>
      <c r="G4" s="56">
        <v>2762.5</v>
      </c>
      <c r="H4" s="56">
        <v>2762.5</v>
      </c>
      <c r="I4" s="56">
        <v>2762.5</v>
      </c>
      <c r="J4" s="56">
        <v>2762.5</v>
      </c>
      <c r="K4" s="56">
        <v>2762.5</v>
      </c>
      <c r="L4" s="56">
        <v>2762.5</v>
      </c>
      <c r="M4" s="56">
        <v>2762.5</v>
      </c>
      <c r="N4" s="56">
        <v>2762.5</v>
      </c>
      <c r="O4" s="56">
        <v>2762.5</v>
      </c>
      <c r="P4" s="56">
        <v>2762.5</v>
      </c>
      <c r="Q4" s="56">
        <v>2762.5</v>
      </c>
      <c r="R4" s="52"/>
      <c r="S4" s="52"/>
      <c r="T4" s="52"/>
      <c r="U4" s="52"/>
      <c r="V4" s="52"/>
      <c r="W4" s="55"/>
      <c r="X4" s="57" t="s">
        <v>8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</row>
    <row r="5" spans="1:39" x14ac:dyDescent="0.25">
      <c r="A5" s="27" t="s">
        <v>19</v>
      </c>
      <c r="B5" s="16" t="s">
        <v>248</v>
      </c>
      <c r="C5" s="16" t="s">
        <v>249</v>
      </c>
      <c r="D5" s="16" t="s">
        <v>250</v>
      </c>
      <c r="E5" s="28" t="s">
        <v>12</v>
      </c>
      <c r="F5" s="60">
        <v>100</v>
      </c>
      <c r="G5" s="60">
        <v>100</v>
      </c>
      <c r="H5" s="60">
        <v>100</v>
      </c>
      <c r="I5" s="60">
        <v>100</v>
      </c>
      <c r="J5" s="60">
        <v>100</v>
      </c>
      <c r="K5" s="60">
        <v>100</v>
      </c>
      <c r="L5" s="60">
        <v>100</v>
      </c>
      <c r="M5" s="60">
        <v>100</v>
      </c>
      <c r="N5" s="60">
        <v>100</v>
      </c>
      <c r="O5" s="60">
        <v>100</v>
      </c>
      <c r="P5" s="60">
        <v>100</v>
      </c>
      <c r="Q5" s="60">
        <v>100</v>
      </c>
      <c r="R5" s="60" t="s">
        <v>29</v>
      </c>
      <c r="S5" s="60">
        <v>100</v>
      </c>
      <c r="T5" s="60">
        <v>1</v>
      </c>
      <c r="U5" s="29">
        <v>44348</v>
      </c>
      <c r="V5" s="29">
        <v>51652</v>
      </c>
      <c r="W5" s="62"/>
      <c r="Y5" s="13">
        <v>46388</v>
      </c>
      <c r="Z5" s="14">
        <v>46419</v>
      </c>
      <c r="AA5" s="13">
        <v>46447</v>
      </c>
      <c r="AB5" s="14">
        <v>46478</v>
      </c>
      <c r="AC5" s="13">
        <v>46508</v>
      </c>
      <c r="AD5" s="14">
        <v>46539</v>
      </c>
      <c r="AE5" s="13">
        <v>46569</v>
      </c>
      <c r="AF5" s="14">
        <v>46600</v>
      </c>
      <c r="AG5" s="13">
        <v>46631</v>
      </c>
      <c r="AH5" s="14">
        <v>46661</v>
      </c>
      <c r="AI5" s="13">
        <v>46692</v>
      </c>
      <c r="AJ5" s="14">
        <v>46722</v>
      </c>
      <c r="AK5" s="15" t="s">
        <v>9</v>
      </c>
    </row>
    <row r="6" spans="1:39" x14ac:dyDescent="0.25">
      <c r="A6" s="27" t="s">
        <v>19</v>
      </c>
      <c r="B6" s="16" t="s">
        <v>248</v>
      </c>
      <c r="C6" s="16" t="s">
        <v>249</v>
      </c>
      <c r="D6" s="16" t="s">
        <v>250</v>
      </c>
      <c r="E6" s="28" t="s">
        <v>15</v>
      </c>
      <c r="F6" s="60">
        <v>100</v>
      </c>
      <c r="G6" s="60">
        <v>100</v>
      </c>
      <c r="H6" s="60">
        <v>100</v>
      </c>
      <c r="I6" s="60">
        <v>100</v>
      </c>
      <c r="J6" s="60">
        <v>100</v>
      </c>
      <c r="K6" s="60">
        <v>100</v>
      </c>
      <c r="L6" s="60">
        <v>100</v>
      </c>
      <c r="M6" s="60">
        <v>100</v>
      </c>
      <c r="N6" s="60">
        <v>100</v>
      </c>
      <c r="O6" s="60">
        <v>100</v>
      </c>
      <c r="P6" s="60">
        <v>100</v>
      </c>
      <c r="Q6" s="60">
        <v>100</v>
      </c>
      <c r="R6" s="60" t="s">
        <v>29</v>
      </c>
      <c r="S6" s="60">
        <v>100</v>
      </c>
      <c r="T6" s="60">
        <v>1</v>
      </c>
      <c r="U6" s="29">
        <v>44348</v>
      </c>
      <c r="V6" s="29">
        <v>51652</v>
      </c>
      <c r="W6" s="63"/>
      <c r="X6" s="59" t="s">
        <v>12</v>
      </c>
      <c r="Y6" s="64">
        <v>200</v>
      </c>
      <c r="Z6" s="64">
        <v>200</v>
      </c>
      <c r="AA6" s="64">
        <v>200</v>
      </c>
      <c r="AB6" s="64">
        <v>200</v>
      </c>
      <c r="AC6" s="64">
        <v>200</v>
      </c>
      <c r="AD6" s="64">
        <v>200</v>
      </c>
      <c r="AE6" s="64">
        <v>200</v>
      </c>
      <c r="AF6" s="64">
        <v>200</v>
      </c>
      <c r="AG6" s="64">
        <v>200</v>
      </c>
      <c r="AH6" s="64">
        <v>200</v>
      </c>
      <c r="AI6" s="64">
        <v>200</v>
      </c>
      <c r="AJ6" s="64">
        <v>200</v>
      </c>
      <c r="AK6" s="65">
        <v>1</v>
      </c>
    </row>
    <row r="7" spans="1:39" x14ac:dyDescent="0.25">
      <c r="A7" s="27" t="s">
        <v>19</v>
      </c>
      <c r="B7" s="16" t="s">
        <v>248</v>
      </c>
      <c r="C7" s="16" t="s">
        <v>249</v>
      </c>
      <c r="D7" s="16" t="s">
        <v>250</v>
      </c>
      <c r="E7" s="28" t="s">
        <v>18</v>
      </c>
      <c r="F7" s="60">
        <v>100</v>
      </c>
      <c r="G7" s="60">
        <v>100</v>
      </c>
      <c r="H7" s="60">
        <v>100</v>
      </c>
      <c r="I7" s="60">
        <v>100</v>
      </c>
      <c r="J7" s="60">
        <v>100</v>
      </c>
      <c r="K7" s="60">
        <v>100</v>
      </c>
      <c r="L7" s="60">
        <v>100</v>
      </c>
      <c r="M7" s="60">
        <v>100</v>
      </c>
      <c r="N7" s="60">
        <v>100</v>
      </c>
      <c r="O7" s="60">
        <v>100</v>
      </c>
      <c r="P7" s="60">
        <v>100</v>
      </c>
      <c r="Q7" s="60">
        <v>100</v>
      </c>
      <c r="R7" s="60" t="s">
        <v>29</v>
      </c>
      <c r="S7" s="60">
        <v>100</v>
      </c>
      <c r="T7" s="60">
        <v>1</v>
      </c>
      <c r="U7" s="29">
        <v>44348</v>
      </c>
      <c r="V7" s="29">
        <v>51652</v>
      </c>
      <c r="W7" s="63"/>
      <c r="X7" s="59" t="s">
        <v>15</v>
      </c>
      <c r="Y7" s="64">
        <v>200</v>
      </c>
      <c r="Z7" s="64">
        <v>200</v>
      </c>
      <c r="AA7" s="64">
        <v>200</v>
      </c>
      <c r="AB7" s="64">
        <v>200</v>
      </c>
      <c r="AC7" s="64">
        <v>200</v>
      </c>
      <c r="AD7" s="64">
        <v>200</v>
      </c>
      <c r="AE7" s="64">
        <v>200</v>
      </c>
      <c r="AF7" s="64">
        <v>200</v>
      </c>
      <c r="AG7" s="64">
        <v>200</v>
      </c>
      <c r="AH7" s="64">
        <v>200</v>
      </c>
      <c r="AI7" s="64">
        <v>200</v>
      </c>
      <c r="AJ7" s="64">
        <v>200</v>
      </c>
      <c r="AK7" s="65">
        <v>1</v>
      </c>
    </row>
    <row r="8" spans="1:39" x14ac:dyDescent="0.25">
      <c r="A8" s="27" t="s">
        <v>20</v>
      </c>
      <c r="B8" s="16" t="s">
        <v>248</v>
      </c>
      <c r="C8" s="16" t="s">
        <v>249</v>
      </c>
      <c r="D8" s="16" t="s">
        <v>250</v>
      </c>
      <c r="E8" s="28" t="s">
        <v>20</v>
      </c>
      <c r="F8" s="60">
        <v>182.5</v>
      </c>
      <c r="G8" s="60">
        <v>182.5</v>
      </c>
      <c r="H8" s="60">
        <v>182.5</v>
      </c>
      <c r="I8" s="60">
        <v>182.5</v>
      </c>
      <c r="J8" s="60">
        <v>182.5</v>
      </c>
      <c r="K8" s="60">
        <v>182.5</v>
      </c>
      <c r="L8" s="60">
        <v>182.5</v>
      </c>
      <c r="M8" s="60">
        <v>182.5</v>
      </c>
      <c r="N8" s="60">
        <v>182.5</v>
      </c>
      <c r="O8" s="60">
        <v>182.5</v>
      </c>
      <c r="P8" s="60">
        <v>182.5</v>
      </c>
      <c r="Q8" s="60">
        <v>182.5</v>
      </c>
      <c r="R8" s="60" t="s">
        <v>29</v>
      </c>
      <c r="S8" s="60">
        <v>182.5</v>
      </c>
      <c r="T8" s="60">
        <v>1</v>
      </c>
      <c r="U8" s="29">
        <v>44470</v>
      </c>
      <c r="V8" s="29">
        <v>55153</v>
      </c>
      <c r="W8" s="63"/>
      <c r="X8" s="59" t="s">
        <v>18</v>
      </c>
      <c r="Y8" s="64">
        <v>200</v>
      </c>
      <c r="Z8" s="64">
        <v>200</v>
      </c>
      <c r="AA8" s="64">
        <v>200</v>
      </c>
      <c r="AB8" s="64">
        <v>200</v>
      </c>
      <c r="AC8" s="64">
        <v>200</v>
      </c>
      <c r="AD8" s="64">
        <v>200</v>
      </c>
      <c r="AE8" s="64">
        <v>200</v>
      </c>
      <c r="AF8" s="64">
        <v>200</v>
      </c>
      <c r="AG8" s="64">
        <v>200</v>
      </c>
      <c r="AH8" s="64">
        <v>200</v>
      </c>
      <c r="AI8" s="64">
        <v>200</v>
      </c>
      <c r="AJ8" s="64">
        <v>200</v>
      </c>
      <c r="AK8" s="65">
        <v>1</v>
      </c>
    </row>
    <row r="9" spans="1:39" x14ac:dyDescent="0.25">
      <c r="A9" s="25" t="s">
        <v>22</v>
      </c>
      <c r="B9" s="16" t="s">
        <v>251</v>
      </c>
      <c r="C9" s="16" t="s">
        <v>245</v>
      </c>
      <c r="D9" s="16" t="s">
        <v>246</v>
      </c>
      <c r="E9" s="30" t="s">
        <v>22</v>
      </c>
      <c r="F9" s="18">
        <v>1140</v>
      </c>
      <c r="G9" s="18">
        <v>1140</v>
      </c>
      <c r="H9" s="18">
        <v>1140</v>
      </c>
      <c r="I9" s="18">
        <v>1140</v>
      </c>
      <c r="J9" s="18">
        <v>1140</v>
      </c>
      <c r="K9" s="18">
        <v>1140</v>
      </c>
      <c r="L9" s="18">
        <v>1140</v>
      </c>
      <c r="M9" s="18">
        <v>1140</v>
      </c>
      <c r="N9" s="18">
        <v>1140</v>
      </c>
      <c r="O9" s="18">
        <v>1140</v>
      </c>
      <c r="P9" s="18">
        <v>1140</v>
      </c>
      <c r="Q9" s="18">
        <v>1140</v>
      </c>
      <c r="R9" s="60" t="s">
        <v>34</v>
      </c>
      <c r="S9" s="18">
        <v>0</v>
      </c>
      <c r="T9" s="18"/>
      <c r="U9" s="19">
        <v>45597</v>
      </c>
      <c r="V9" s="19">
        <v>47422</v>
      </c>
      <c r="W9" s="63"/>
      <c r="X9" s="28" t="s">
        <v>20</v>
      </c>
      <c r="Y9" s="64">
        <v>365</v>
      </c>
      <c r="Z9" s="64">
        <v>365</v>
      </c>
      <c r="AA9" s="64">
        <v>365</v>
      </c>
      <c r="AB9" s="64">
        <v>365</v>
      </c>
      <c r="AC9" s="64">
        <v>365</v>
      </c>
      <c r="AD9" s="64">
        <v>365</v>
      </c>
      <c r="AE9" s="64">
        <v>365</v>
      </c>
      <c r="AF9" s="64">
        <v>365</v>
      </c>
      <c r="AG9" s="64">
        <v>365</v>
      </c>
      <c r="AH9" s="64">
        <v>365</v>
      </c>
      <c r="AI9" s="64">
        <v>365</v>
      </c>
      <c r="AJ9" s="64">
        <v>365</v>
      </c>
      <c r="AK9" s="65">
        <v>1</v>
      </c>
    </row>
    <row r="10" spans="1:39" x14ac:dyDescent="0.25">
      <c r="A10" s="25" t="s">
        <v>23</v>
      </c>
      <c r="B10" s="16" t="s">
        <v>251</v>
      </c>
      <c r="C10" s="16" t="s">
        <v>245</v>
      </c>
      <c r="D10" s="16" t="s">
        <v>246</v>
      </c>
      <c r="E10" s="30" t="s">
        <v>23</v>
      </c>
      <c r="F10" s="18">
        <v>1140</v>
      </c>
      <c r="G10" s="18">
        <v>1140</v>
      </c>
      <c r="H10" s="18">
        <v>1140</v>
      </c>
      <c r="I10" s="18">
        <v>1140</v>
      </c>
      <c r="J10" s="18">
        <v>1140</v>
      </c>
      <c r="K10" s="18">
        <v>1140</v>
      </c>
      <c r="L10" s="18">
        <v>1140</v>
      </c>
      <c r="M10" s="18">
        <v>1140</v>
      </c>
      <c r="N10" s="18">
        <v>1140</v>
      </c>
      <c r="O10" s="18">
        <v>1140</v>
      </c>
      <c r="P10" s="18">
        <v>1140</v>
      </c>
      <c r="Q10" s="18">
        <v>1140</v>
      </c>
      <c r="R10" s="60" t="s">
        <v>34</v>
      </c>
      <c r="S10" s="18">
        <v>0</v>
      </c>
      <c r="T10" s="18"/>
      <c r="U10" s="19">
        <v>45901</v>
      </c>
      <c r="V10" s="19">
        <v>47422</v>
      </c>
      <c r="W10" s="63"/>
      <c r="X10" s="59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5"/>
    </row>
    <row r="11" spans="1:39" x14ac:dyDescent="0.25">
      <c r="Y11" s="63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7"/>
    </row>
    <row r="12" spans="1:39" x14ac:dyDescent="0.25">
      <c r="A12" s="71"/>
      <c r="B12" s="71"/>
      <c r="C12" s="71"/>
      <c r="D12" s="71"/>
      <c r="E12" s="71" t="s">
        <v>24</v>
      </c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69"/>
      <c r="X12" s="69"/>
      <c r="Y12" s="63"/>
    </row>
    <row r="13" spans="1:39" x14ac:dyDescent="0.25">
      <c r="A13" s="71"/>
      <c r="B13" s="71"/>
      <c r="C13" s="71"/>
      <c r="D13" s="71"/>
      <c r="E13" s="71" t="s">
        <v>25</v>
      </c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69"/>
      <c r="X13" s="69"/>
      <c r="Y13" s="69"/>
      <c r="AC13" s="70"/>
      <c r="AD13" s="70"/>
    </row>
    <row r="14" spans="1:39" x14ac:dyDescent="0.25">
      <c r="A14" s="71"/>
      <c r="B14" s="71"/>
      <c r="C14" s="71"/>
      <c r="D14" s="71"/>
      <c r="E14" s="71" t="s">
        <v>26</v>
      </c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69"/>
      <c r="X14" s="69"/>
      <c r="Y14" s="69"/>
      <c r="AC14" s="70"/>
      <c r="AD14" s="70"/>
    </row>
    <row r="15" spans="1:39" x14ac:dyDescent="0.25">
      <c r="L15" s="45"/>
      <c r="Y15" s="69"/>
      <c r="AC15" s="70"/>
      <c r="AD15" s="70"/>
    </row>
    <row r="16" spans="1:39" x14ac:dyDescent="0.25">
      <c r="E16" s="72" t="s">
        <v>27</v>
      </c>
      <c r="F16" s="56">
        <v>2762.5</v>
      </c>
      <c r="G16" s="56">
        <v>2762.5</v>
      </c>
      <c r="H16" s="56">
        <v>2762.5</v>
      </c>
      <c r="I16" s="56">
        <v>2762.5</v>
      </c>
      <c r="J16" s="56">
        <v>2762.5</v>
      </c>
      <c r="K16" s="56">
        <v>2762.5</v>
      </c>
      <c r="L16" s="56">
        <v>2762.5</v>
      </c>
      <c r="M16" s="56">
        <v>2762.5</v>
      </c>
      <c r="N16" s="56">
        <v>2762.5</v>
      </c>
      <c r="O16" s="56">
        <v>2762.5</v>
      </c>
      <c r="P16" s="56">
        <v>2762.5</v>
      </c>
      <c r="Q16" s="56">
        <v>2762.5</v>
      </c>
      <c r="Y16" s="69"/>
      <c r="AC16" s="70"/>
      <c r="AD16" s="70"/>
    </row>
    <row r="17" spans="5:30" x14ac:dyDescent="0.25">
      <c r="AC17" s="70"/>
      <c r="AD17" s="70"/>
    </row>
    <row r="18" spans="5:30" x14ac:dyDescent="0.25">
      <c r="E18" s="73" t="s">
        <v>37</v>
      </c>
      <c r="F18" s="74"/>
    </row>
    <row r="19" spans="5:30" x14ac:dyDescent="0.25">
      <c r="E19" s="74" t="s">
        <v>29</v>
      </c>
      <c r="F19" s="75">
        <v>482.5</v>
      </c>
    </row>
    <row r="20" spans="5:30" x14ac:dyDescent="0.25">
      <c r="E20" s="74" t="s">
        <v>30</v>
      </c>
      <c r="F20" s="75">
        <v>0</v>
      </c>
    </row>
    <row r="21" spans="5:30" x14ac:dyDescent="0.25">
      <c r="E21" s="74" t="s">
        <v>31</v>
      </c>
      <c r="F21" s="75">
        <v>0</v>
      </c>
    </row>
    <row r="22" spans="5:30" x14ac:dyDescent="0.25">
      <c r="E22" s="74" t="s">
        <v>32</v>
      </c>
      <c r="F22" s="75">
        <v>0</v>
      </c>
    </row>
    <row r="23" spans="5:30" x14ac:dyDescent="0.25">
      <c r="E23" s="74" t="s">
        <v>33</v>
      </c>
      <c r="F23" s="75">
        <v>0</v>
      </c>
    </row>
    <row r="24" spans="5:30" x14ac:dyDescent="0.25">
      <c r="E24" s="74" t="s">
        <v>34</v>
      </c>
      <c r="F24" s="75">
        <v>2280</v>
      </c>
    </row>
    <row r="25" spans="5:30" x14ac:dyDescent="0.25">
      <c r="E25" s="74"/>
      <c r="F25" s="74"/>
    </row>
    <row r="26" spans="5:30" x14ac:dyDescent="0.25">
      <c r="E26" s="74" t="s">
        <v>21</v>
      </c>
      <c r="F26" s="75">
        <v>2762.5</v>
      </c>
    </row>
  </sheetData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0107-C4E4-4491-B9B7-751732C4CF34}">
  <dimension ref="A1:AJ11"/>
  <sheetViews>
    <sheetView zoomScaleNormal="100" workbookViewId="0"/>
  </sheetViews>
  <sheetFormatPr defaultColWidth="9.109375" defaultRowHeight="13.2" x14ac:dyDescent="0.25"/>
  <cols>
    <col min="1" max="1" width="17.6640625" style="45" customWidth="1"/>
    <col min="2" max="2" width="30" style="45" customWidth="1"/>
    <col min="3" max="6" width="9.44140625" style="45" customWidth="1"/>
    <col min="7" max="7" width="9.5546875" style="45" customWidth="1"/>
    <col min="8" max="8" width="10.5546875" style="45" customWidth="1"/>
    <col min="9" max="9" width="10.5546875" style="47" customWidth="1"/>
    <col min="10" max="10" width="10.6640625" style="45" customWidth="1"/>
    <col min="11" max="11" width="10.44140625" style="45" customWidth="1"/>
    <col min="12" max="12" width="10" style="45" customWidth="1"/>
    <col min="13" max="13" width="10.44140625" style="45" customWidth="1"/>
    <col min="14" max="14" width="11.109375" style="45" customWidth="1"/>
    <col min="15" max="15" width="16.33203125" style="45" bestFit="1" customWidth="1"/>
    <col min="16" max="16" width="11.33203125" style="45" customWidth="1"/>
    <col min="17" max="17" width="11.6640625" style="45" customWidth="1"/>
    <col min="18" max="18" width="14.6640625" style="45" customWidth="1"/>
    <col min="19" max="19" width="15.44140625" style="45" customWidth="1"/>
    <col min="20" max="21" width="12.44140625" style="45" customWidth="1"/>
    <col min="22" max="22" width="10.88671875" style="45" customWidth="1"/>
    <col min="23" max="23" width="42.44140625" style="45" customWidth="1"/>
    <col min="24" max="35" width="10" style="45" customWidth="1"/>
    <col min="36" max="36" width="13.88671875" style="45" bestFit="1" customWidth="1"/>
    <col min="37" max="16384" width="9.109375" style="45"/>
  </cols>
  <sheetData>
    <row r="1" spans="1:36" ht="15.6" x14ac:dyDescent="0.3">
      <c r="A1" s="78" t="s">
        <v>38</v>
      </c>
      <c r="I1" s="45"/>
    </row>
    <row r="2" spans="1:36" x14ac:dyDescent="0.25">
      <c r="A2" s="48" t="s">
        <v>39</v>
      </c>
      <c r="B2" s="162" t="s">
        <v>260</v>
      </c>
      <c r="C2" s="50"/>
      <c r="D2" s="50"/>
      <c r="E2" s="50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36" ht="39.6" x14ac:dyDescent="0.25">
      <c r="A3" s="52" t="s">
        <v>1</v>
      </c>
      <c r="B3" s="52" t="s">
        <v>2</v>
      </c>
      <c r="C3" s="53">
        <v>45658</v>
      </c>
      <c r="D3" s="53">
        <v>45689</v>
      </c>
      <c r="E3" s="53">
        <v>45717</v>
      </c>
      <c r="F3" s="53">
        <v>45748</v>
      </c>
      <c r="G3" s="53">
        <v>45778</v>
      </c>
      <c r="H3" s="53">
        <v>45809</v>
      </c>
      <c r="I3" s="53">
        <v>45839</v>
      </c>
      <c r="J3" s="53">
        <v>45870</v>
      </c>
      <c r="K3" s="53">
        <v>45901</v>
      </c>
      <c r="L3" s="53">
        <v>45931</v>
      </c>
      <c r="M3" s="53">
        <v>45962</v>
      </c>
      <c r="N3" s="53">
        <v>45992</v>
      </c>
      <c r="O3" s="52" t="s">
        <v>3</v>
      </c>
      <c r="P3" s="52" t="s">
        <v>4</v>
      </c>
      <c r="Q3" s="54" t="s">
        <v>5</v>
      </c>
      <c r="R3" s="52" t="s">
        <v>40</v>
      </c>
      <c r="S3" s="52" t="s">
        <v>7</v>
      </c>
      <c r="T3" s="52" t="s">
        <v>41</v>
      </c>
      <c r="U3" s="52" t="s">
        <v>42</v>
      </c>
      <c r="V3" s="55"/>
    </row>
    <row r="4" spans="1:36" x14ac:dyDescent="0.25">
      <c r="A4" s="52"/>
      <c r="B4" s="52"/>
      <c r="C4" s="56">
        <v>0</v>
      </c>
      <c r="D4" s="56">
        <v>0</v>
      </c>
      <c r="E4" s="56">
        <v>0</v>
      </c>
      <c r="F4" s="56">
        <v>0</v>
      </c>
      <c r="G4" s="56">
        <v>0</v>
      </c>
      <c r="H4" s="56">
        <v>0</v>
      </c>
      <c r="I4" s="56">
        <v>0</v>
      </c>
      <c r="J4" s="56">
        <v>0</v>
      </c>
      <c r="K4" s="56">
        <v>0</v>
      </c>
      <c r="L4" s="56">
        <v>0</v>
      </c>
      <c r="M4" s="56">
        <v>0</v>
      </c>
      <c r="N4" s="56">
        <v>0</v>
      </c>
      <c r="O4" s="52"/>
      <c r="P4" s="52"/>
      <c r="Q4" s="52"/>
      <c r="R4" s="52"/>
      <c r="S4" s="52"/>
      <c r="T4" s="55"/>
      <c r="U4" s="55"/>
      <c r="V4" s="55"/>
      <c r="W4" s="57" t="s">
        <v>8</v>
      </c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</row>
    <row r="5" spans="1:36" x14ac:dyDescent="0.25">
      <c r="A5" s="79"/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2"/>
      <c r="S5" s="82"/>
      <c r="T5" s="79"/>
      <c r="U5" s="79"/>
      <c r="V5" s="62"/>
      <c r="X5" s="83">
        <v>45658</v>
      </c>
      <c r="Y5" s="84">
        <v>45689</v>
      </c>
      <c r="Z5" s="83">
        <v>45717</v>
      </c>
      <c r="AA5" s="84">
        <v>45748</v>
      </c>
      <c r="AB5" s="83">
        <v>45778</v>
      </c>
      <c r="AC5" s="84">
        <v>45809</v>
      </c>
      <c r="AD5" s="83">
        <v>45839</v>
      </c>
      <c r="AE5" s="84">
        <v>45870</v>
      </c>
      <c r="AF5" s="83">
        <v>45901</v>
      </c>
      <c r="AG5" s="84">
        <v>45931</v>
      </c>
      <c r="AH5" s="83">
        <v>45962</v>
      </c>
      <c r="AI5" s="84">
        <v>45992</v>
      </c>
      <c r="AJ5" s="15" t="s">
        <v>9</v>
      </c>
    </row>
    <row r="6" spans="1:36" x14ac:dyDescent="0.25">
      <c r="A6" s="79"/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2"/>
      <c r="S6" s="82"/>
      <c r="T6" s="79"/>
      <c r="U6" s="79"/>
      <c r="V6" s="63"/>
      <c r="W6" s="59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5"/>
    </row>
    <row r="7" spans="1:36" x14ac:dyDescent="0.25">
      <c r="A7" s="79"/>
      <c r="B7" s="8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2"/>
      <c r="S7" s="82"/>
      <c r="T7" s="79"/>
      <c r="U7" s="79"/>
      <c r="V7" s="63"/>
      <c r="W7" s="59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5"/>
    </row>
    <row r="8" spans="1:36" x14ac:dyDescent="0.25">
      <c r="V8" s="63"/>
      <c r="W8" s="67" t="s">
        <v>21</v>
      </c>
      <c r="X8" s="68">
        <v>0</v>
      </c>
      <c r="Y8" s="68">
        <v>0</v>
      </c>
      <c r="Z8" s="68">
        <v>0</v>
      </c>
      <c r="AA8" s="68">
        <v>0</v>
      </c>
      <c r="AB8" s="68">
        <v>0</v>
      </c>
      <c r="AC8" s="68">
        <v>0</v>
      </c>
      <c r="AD8" s="68">
        <v>0</v>
      </c>
      <c r="AE8" s="68">
        <v>0</v>
      </c>
      <c r="AF8" s="68">
        <v>0</v>
      </c>
      <c r="AG8" s="68">
        <v>0</v>
      </c>
      <c r="AH8" s="68">
        <v>0</v>
      </c>
      <c r="AI8" s="68">
        <v>0</v>
      </c>
      <c r="AJ8" s="68"/>
    </row>
    <row r="9" spans="1:36" x14ac:dyDescent="0.25">
      <c r="V9" s="63"/>
    </row>
    <row r="11" spans="1:36" x14ac:dyDescent="0.25">
      <c r="A11" s="85" t="s">
        <v>43</v>
      </c>
    </row>
  </sheetData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F0031-EC83-47B3-89FB-18B74535D161}">
  <dimension ref="A1:AN47"/>
  <sheetViews>
    <sheetView showGridLines="0" zoomScale="55" zoomScaleNormal="55" workbookViewId="0"/>
  </sheetViews>
  <sheetFormatPr defaultColWidth="8.6640625" defaultRowHeight="13.8" x14ac:dyDescent="0.3"/>
  <cols>
    <col min="1" max="1" width="25.5546875" style="164" customWidth="1"/>
    <col min="2" max="2" width="16.109375" style="163" customWidth="1"/>
    <col min="3" max="3" width="23.44140625" style="163" customWidth="1"/>
    <col min="4" max="6" width="40.5546875" style="163" customWidth="1"/>
    <col min="7" max="7" width="19.109375" style="163" customWidth="1"/>
    <col min="8" max="8" width="25.5546875" style="163" customWidth="1"/>
    <col min="9" max="9" width="18.109375" style="163" bestFit="1" customWidth="1"/>
    <col min="10" max="10" width="13.109375" style="165" customWidth="1"/>
    <col min="11" max="11" width="12.6640625" style="165" customWidth="1"/>
    <col min="12" max="12" width="11.109375" style="163" customWidth="1"/>
    <col min="13" max="18" width="14.5546875" style="163" customWidth="1"/>
    <col min="19" max="19" width="11.109375" style="163" customWidth="1"/>
    <col min="20" max="20" width="12.88671875" style="163" customWidth="1"/>
    <col min="21" max="21" width="12.33203125" style="163" customWidth="1"/>
    <col min="22" max="22" width="13" style="163" customWidth="1"/>
    <col min="23" max="23" width="10.44140625" style="163" customWidth="1"/>
    <col min="24" max="24" width="10.5546875" style="163" customWidth="1"/>
    <col min="25" max="25" width="10.109375" style="163" customWidth="1"/>
    <col min="26" max="26" width="16.88671875" style="163" bestFit="1" customWidth="1"/>
    <col min="27" max="27" width="11.44140625" style="163" customWidth="1"/>
    <col min="28" max="28" width="10.44140625" style="163" customWidth="1"/>
    <col min="29" max="29" width="11" style="163" customWidth="1"/>
    <col min="30" max="31" width="10.44140625" style="163" customWidth="1"/>
    <col min="32" max="32" width="12.44140625" style="163" customWidth="1"/>
    <col min="33" max="33" width="15.5546875" style="163" bestFit="1" customWidth="1"/>
    <col min="34" max="41" width="10.5546875" style="163" customWidth="1"/>
    <col min="42" max="42" width="11.44140625" style="163" customWidth="1"/>
    <col min="43" max="45" width="10.5546875" style="163" customWidth="1"/>
    <col min="46" max="16384" width="8.6640625" style="163"/>
  </cols>
  <sheetData>
    <row r="1" spans="1:40" x14ac:dyDescent="0.3">
      <c r="A1" s="163"/>
      <c r="C1" s="164"/>
      <c r="J1" s="163"/>
      <c r="K1" s="163"/>
      <c r="M1" s="165"/>
      <c r="N1" s="165"/>
      <c r="O1" s="165"/>
      <c r="P1" s="165"/>
      <c r="Q1" s="165"/>
      <c r="R1" s="165"/>
      <c r="S1" s="165"/>
      <c r="T1" s="165"/>
      <c r="U1" s="165"/>
      <c r="V1" s="165"/>
    </row>
    <row r="2" spans="1:40" x14ac:dyDescent="0.3">
      <c r="A2" s="166"/>
      <c r="B2" s="167"/>
      <c r="C2" s="168"/>
      <c r="D2" s="167"/>
      <c r="E2" s="167"/>
      <c r="F2" s="167"/>
      <c r="G2" s="167"/>
      <c r="H2" s="167"/>
      <c r="I2" s="167"/>
      <c r="J2" s="167"/>
      <c r="K2" s="167"/>
      <c r="L2" s="167"/>
      <c r="M2" s="169"/>
      <c r="N2" s="170" t="s">
        <v>44</v>
      </c>
      <c r="O2" s="170" t="s">
        <v>45</v>
      </c>
      <c r="P2" s="170" t="s">
        <v>46</v>
      </c>
      <c r="Q2" s="170" t="s">
        <v>47</v>
      </c>
      <c r="R2" s="170" t="s">
        <v>48</v>
      </c>
      <c r="S2" s="170" t="s">
        <v>49</v>
      </c>
      <c r="T2" s="170" t="s">
        <v>50</v>
      </c>
      <c r="U2" s="170" t="s">
        <v>51</v>
      </c>
      <c r="V2" s="170" t="s">
        <v>52</v>
      </c>
      <c r="W2" s="170" t="s">
        <v>53</v>
      </c>
      <c r="X2" s="170" t="s">
        <v>54</v>
      </c>
      <c r="Y2" s="170" t="s">
        <v>55</v>
      </c>
      <c r="AA2" s="170" t="s">
        <v>44</v>
      </c>
      <c r="AB2" s="170" t="s">
        <v>45</v>
      </c>
      <c r="AC2" s="170" t="s">
        <v>46</v>
      </c>
      <c r="AD2" s="170" t="s">
        <v>47</v>
      </c>
      <c r="AE2" s="170" t="s">
        <v>48</v>
      </c>
      <c r="AF2" s="170" t="s">
        <v>49</v>
      </c>
      <c r="AG2" s="170" t="s">
        <v>50</v>
      </c>
      <c r="AH2" s="170" t="s">
        <v>51</v>
      </c>
      <c r="AI2" s="170" t="s">
        <v>52</v>
      </c>
      <c r="AJ2" s="170" t="s">
        <v>53</v>
      </c>
      <c r="AK2" s="170" t="s">
        <v>54</v>
      </c>
      <c r="AL2" s="170" t="s">
        <v>55</v>
      </c>
    </row>
    <row r="3" spans="1:40" ht="79.8" x14ac:dyDescent="0.3">
      <c r="A3" s="171" t="s">
        <v>56</v>
      </c>
      <c r="B3" s="171" t="s">
        <v>57</v>
      </c>
      <c r="C3" s="172" t="s">
        <v>58</v>
      </c>
      <c r="D3" s="173" t="s">
        <v>59</v>
      </c>
      <c r="E3" s="86" t="s">
        <v>243</v>
      </c>
      <c r="F3" s="86" t="s">
        <v>242</v>
      </c>
      <c r="G3" s="86" t="s">
        <v>2</v>
      </c>
      <c r="H3" s="86" t="s">
        <v>3</v>
      </c>
      <c r="I3" s="87" t="s">
        <v>4</v>
      </c>
      <c r="J3" s="87" t="s">
        <v>60</v>
      </c>
      <c r="K3" s="87" t="s">
        <v>61</v>
      </c>
      <c r="L3" s="87" t="s">
        <v>6</v>
      </c>
      <c r="M3" s="87" t="s">
        <v>7</v>
      </c>
      <c r="N3" s="87" t="s">
        <v>62</v>
      </c>
      <c r="O3" s="87" t="s">
        <v>62</v>
      </c>
      <c r="P3" s="87" t="s">
        <v>62</v>
      </c>
      <c r="Q3" s="87" t="s">
        <v>62</v>
      </c>
      <c r="R3" s="86" t="s">
        <v>62</v>
      </c>
      <c r="S3" s="86" t="s">
        <v>62</v>
      </c>
      <c r="T3" s="86" t="s">
        <v>62</v>
      </c>
      <c r="U3" s="86" t="s">
        <v>62</v>
      </c>
      <c r="V3" s="86" t="s">
        <v>62</v>
      </c>
      <c r="W3" s="86" t="s">
        <v>62</v>
      </c>
      <c r="X3" s="86" t="s">
        <v>62</v>
      </c>
      <c r="Y3" s="86" t="s">
        <v>62</v>
      </c>
      <c r="Z3" s="88"/>
      <c r="AA3" s="87" t="s">
        <v>63</v>
      </c>
      <c r="AB3" s="87" t="s">
        <v>63</v>
      </c>
      <c r="AC3" s="87" t="s">
        <v>63</v>
      </c>
      <c r="AD3" s="86" t="s">
        <v>63</v>
      </c>
      <c r="AE3" s="86" t="s">
        <v>63</v>
      </c>
      <c r="AF3" s="86" t="s">
        <v>63</v>
      </c>
      <c r="AG3" s="86" t="s">
        <v>63</v>
      </c>
      <c r="AH3" s="86" t="s">
        <v>63</v>
      </c>
      <c r="AI3" s="86" t="s">
        <v>63</v>
      </c>
      <c r="AJ3" s="86" t="s">
        <v>63</v>
      </c>
      <c r="AK3" s="86" t="s">
        <v>63</v>
      </c>
      <c r="AL3" s="87" t="s">
        <v>63</v>
      </c>
    </row>
    <row r="4" spans="1:40" x14ac:dyDescent="0.3">
      <c r="A4" s="174" t="s">
        <v>64</v>
      </c>
      <c r="B4" s="175" t="s">
        <v>65</v>
      </c>
      <c r="C4" s="176"/>
      <c r="D4" s="177" t="s">
        <v>66</v>
      </c>
      <c r="E4" s="177" t="e">
        <f>INDEX(#REF!,MATCH('SCE CAM List 2025'!G4,#REF!,0))</f>
        <v>#REF!</v>
      </c>
      <c r="F4" s="177" t="s">
        <v>250</v>
      </c>
      <c r="G4" s="178" t="s">
        <v>67</v>
      </c>
      <c r="H4" s="179" t="s">
        <v>68</v>
      </c>
      <c r="I4" s="180">
        <v>20</v>
      </c>
      <c r="J4" s="181">
        <v>3</v>
      </c>
      <c r="K4" s="181">
        <v>1</v>
      </c>
      <c r="L4" s="182">
        <v>42735</v>
      </c>
      <c r="M4" s="183">
        <v>46387</v>
      </c>
      <c r="N4" s="180">
        <v>20</v>
      </c>
      <c r="O4" s="180">
        <v>20</v>
      </c>
      <c r="P4" s="180">
        <v>20</v>
      </c>
      <c r="Q4" s="180">
        <v>20</v>
      </c>
      <c r="R4" s="180">
        <v>20</v>
      </c>
      <c r="S4" s="180">
        <v>20</v>
      </c>
      <c r="T4" s="180">
        <v>20</v>
      </c>
      <c r="U4" s="180">
        <v>20</v>
      </c>
      <c r="V4" s="180">
        <v>20</v>
      </c>
      <c r="W4" s="180">
        <v>20</v>
      </c>
      <c r="X4" s="180">
        <v>20</v>
      </c>
      <c r="Y4" s="180">
        <v>20</v>
      </c>
      <c r="Z4" s="184"/>
      <c r="AA4" s="180">
        <v>40</v>
      </c>
      <c r="AB4" s="180">
        <v>40</v>
      </c>
      <c r="AC4" s="180">
        <v>40</v>
      </c>
      <c r="AD4" s="180">
        <v>40</v>
      </c>
      <c r="AE4" s="180">
        <v>40</v>
      </c>
      <c r="AF4" s="180">
        <v>40</v>
      </c>
      <c r="AG4" s="180">
        <v>40</v>
      </c>
      <c r="AH4" s="180">
        <v>40</v>
      </c>
      <c r="AI4" s="180">
        <v>40</v>
      </c>
      <c r="AJ4" s="180">
        <v>40</v>
      </c>
      <c r="AK4" s="180">
        <v>40</v>
      </c>
      <c r="AL4" s="180">
        <v>40</v>
      </c>
      <c r="AN4" s="185"/>
    </row>
    <row r="5" spans="1:40" x14ac:dyDescent="0.3">
      <c r="A5" s="174" t="s">
        <v>64</v>
      </c>
      <c r="B5" s="175" t="s">
        <v>65</v>
      </c>
      <c r="C5" s="176"/>
      <c r="D5" s="177" t="s">
        <v>69</v>
      </c>
      <c r="E5" s="177" t="e">
        <f>INDEX(#REF!,MATCH('SCE CAM List 2025'!G5,#REF!,0))</f>
        <v>#REF!</v>
      </c>
      <c r="F5" s="177" t="s">
        <v>250</v>
      </c>
      <c r="G5" s="177" t="s">
        <v>70</v>
      </c>
      <c r="H5" s="179" t="s">
        <v>68</v>
      </c>
      <c r="I5" s="180">
        <v>2</v>
      </c>
      <c r="J5" s="181">
        <v>3</v>
      </c>
      <c r="K5" s="181">
        <v>2</v>
      </c>
      <c r="L5" s="182">
        <v>43009</v>
      </c>
      <c r="M5" s="183">
        <v>46387</v>
      </c>
      <c r="N5" s="180">
        <v>2</v>
      </c>
      <c r="O5" s="180">
        <v>2</v>
      </c>
      <c r="P5" s="180">
        <v>2</v>
      </c>
      <c r="Q5" s="180">
        <v>2</v>
      </c>
      <c r="R5" s="180">
        <v>2</v>
      </c>
      <c r="S5" s="180">
        <v>2</v>
      </c>
      <c r="T5" s="180">
        <v>2</v>
      </c>
      <c r="U5" s="180">
        <v>2</v>
      </c>
      <c r="V5" s="180">
        <v>2</v>
      </c>
      <c r="W5" s="180">
        <v>2</v>
      </c>
      <c r="X5" s="180">
        <v>2</v>
      </c>
      <c r="Y5" s="180">
        <v>2</v>
      </c>
      <c r="Z5" s="184"/>
      <c r="AA5" s="180">
        <v>4</v>
      </c>
      <c r="AB5" s="180">
        <v>4</v>
      </c>
      <c r="AC5" s="180">
        <v>4</v>
      </c>
      <c r="AD5" s="180">
        <v>4</v>
      </c>
      <c r="AE5" s="180">
        <v>4</v>
      </c>
      <c r="AF5" s="180">
        <v>4</v>
      </c>
      <c r="AG5" s="180">
        <v>4</v>
      </c>
      <c r="AH5" s="180">
        <v>4</v>
      </c>
      <c r="AI5" s="180">
        <v>4</v>
      </c>
      <c r="AJ5" s="180">
        <v>4</v>
      </c>
      <c r="AK5" s="180">
        <v>4</v>
      </c>
      <c r="AL5" s="180">
        <v>4</v>
      </c>
      <c r="AN5" s="185"/>
    </row>
    <row r="6" spans="1:40" x14ac:dyDescent="0.3">
      <c r="A6" s="174" t="s">
        <v>71</v>
      </c>
      <c r="B6" s="175" t="s">
        <v>72</v>
      </c>
      <c r="C6" s="176"/>
      <c r="D6" s="177" t="s">
        <v>73</v>
      </c>
      <c r="E6" s="177" t="e">
        <f>INDEX(#REF!,MATCH('SCE CAM List 2025'!G6,#REF!,0))</f>
        <v>#REF!</v>
      </c>
      <c r="F6" s="177" t="s">
        <v>246</v>
      </c>
      <c r="G6" s="177" t="s">
        <v>74</v>
      </c>
      <c r="H6" s="179" t="s">
        <v>68</v>
      </c>
      <c r="I6" s="180">
        <v>26</v>
      </c>
      <c r="J6" s="181"/>
      <c r="K6" s="181">
        <v>4</v>
      </c>
      <c r="L6" s="182">
        <v>43282</v>
      </c>
      <c r="M6" s="183">
        <v>45727</v>
      </c>
      <c r="N6" s="180">
        <v>26</v>
      </c>
      <c r="O6" s="180">
        <v>26</v>
      </c>
      <c r="P6" s="186"/>
      <c r="Q6" s="186"/>
      <c r="R6" s="186"/>
      <c r="S6" s="186"/>
      <c r="T6" s="186"/>
      <c r="U6" s="186"/>
      <c r="V6" s="186"/>
      <c r="W6" s="186"/>
      <c r="X6" s="186"/>
      <c r="Y6" s="186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N6" s="185"/>
    </row>
    <row r="7" spans="1:40" x14ac:dyDescent="0.3">
      <c r="A7" s="174" t="s">
        <v>75</v>
      </c>
      <c r="B7" s="175" t="s">
        <v>65</v>
      </c>
      <c r="C7" s="176"/>
      <c r="D7" s="177" t="s">
        <v>76</v>
      </c>
      <c r="E7" s="177" t="e">
        <f>INDEX(#REF!,MATCH('SCE CAM List 2025'!G7,#REF!,0))</f>
        <v>#REF!</v>
      </c>
      <c r="F7" s="177" t="s">
        <v>252</v>
      </c>
      <c r="G7" s="177" t="s">
        <v>77</v>
      </c>
      <c r="H7" s="179" t="s">
        <v>68</v>
      </c>
      <c r="I7" s="180">
        <v>49</v>
      </c>
      <c r="J7" s="181">
        <v>1</v>
      </c>
      <c r="K7" s="181">
        <v>4</v>
      </c>
      <c r="L7" s="182">
        <v>39282</v>
      </c>
      <c r="M7" s="183" t="s">
        <v>78</v>
      </c>
      <c r="N7" s="180">
        <v>49</v>
      </c>
      <c r="O7" s="180">
        <v>49</v>
      </c>
      <c r="P7" s="180">
        <v>49</v>
      </c>
      <c r="Q7" s="180">
        <v>49</v>
      </c>
      <c r="R7" s="180">
        <v>49</v>
      </c>
      <c r="S7" s="180">
        <v>49</v>
      </c>
      <c r="T7" s="180">
        <v>49</v>
      </c>
      <c r="U7" s="180">
        <v>49</v>
      </c>
      <c r="V7" s="180">
        <v>49</v>
      </c>
      <c r="W7" s="180">
        <v>49</v>
      </c>
      <c r="X7" s="180">
        <v>49</v>
      </c>
      <c r="Y7" s="180">
        <v>49</v>
      </c>
      <c r="AA7" s="180">
        <v>49</v>
      </c>
      <c r="AB7" s="180">
        <v>49</v>
      </c>
      <c r="AC7" s="180">
        <v>49</v>
      </c>
      <c r="AD7" s="180">
        <v>49</v>
      </c>
      <c r="AE7" s="180">
        <v>49</v>
      </c>
      <c r="AF7" s="180">
        <v>49</v>
      </c>
      <c r="AG7" s="180">
        <v>49</v>
      </c>
      <c r="AH7" s="180">
        <v>49</v>
      </c>
      <c r="AI7" s="180">
        <v>49</v>
      </c>
      <c r="AJ7" s="180">
        <v>49</v>
      </c>
      <c r="AK7" s="180">
        <v>49</v>
      </c>
      <c r="AL7" s="180">
        <v>49</v>
      </c>
      <c r="AN7" s="185"/>
    </row>
    <row r="8" spans="1:40" x14ac:dyDescent="0.3">
      <c r="A8" s="174" t="s">
        <v>75</v>
      </c>
      <c r="B8" s="175" t="s">
        <v>65</v>
      </c>
      <c r="C8" s="176"/>
      <c r="D8" s="177" t="s">
        <v>79</v>
      </c>
      <c r="E8" s="177" t="e">
        <f>INDEX(#REF!,MATCH('SCE CAM List 2025'!G8,#REF!,0))</f>
        <v>#REF!</v>
      </c>
      <c r="F8" s="177" t="s">
        <v>252</v>
      </c>
      <c r="G8" s="177" t="s">
        <v>80</v>
      </c>
      <c r="H8" s="179" t="s">
        <v>68</v>
      </c>
      <c r="I8" s="180">
        <v>47.3</v>
      </c>
      <c r="J8" s="181">
        <v>1</v>
      </c>
      <c r="K8" s="181">
        <v>4</v>
      </c>
      <c r="L8" s="182">
        <v>39283</v>
      </c>
      <c r="M8" s="183" t="s">
        <v>78</v>
      </c>
      <c r="N8" s="180">
        <v>47.3</v>
      </c>
      <c r="O8" s="180">
        <v>47.3</v>
      </c>
      <c r="P8" s="180">
        <v>47.3</v>
      </c>
      <c r="Q8" s="180">
        <v>47.3</v>
      </c>
      <c r="R8" s="180">
        <v>47.3</v>
      </c>
      <c r="S8" s="180">
        <v>47.3</v>
      </c>
      <c r="T8" s="180">
        <v>47.3</v>
      </c>
      <c r="U8" s="180">
        <v>47.3</v>
      </c>
      <c r="V8" s="180">
        <v>47.3</v>
      </c>
      <c r="W8" s="180">
        <v>47.3</v>
      </c>
      <c r="X8" s="180">
        <v>47.3</v>
      </c>
      <c r="Y8" s="180">
        <v>47.3</v>
      </c>
      <c r="AA8" s="180">
        <v>47.3</v>
      </c>
      <c r="AB8" s="180">
        <v>47.3</v>
      </c>
      <c r="AC8" s="180">
        <v>47.3</v>
      </c>
      <c r="AD8" s="180">
        <v>47.3</v>
      </c>
      <c r="AE8" s="180">
        <v>47.3</v>
      </c>
      <c r="AF8" s="180">
        <v>47.3</v>
      </c>
      <c r="AG8" s="180">
        <v>47.3</v>
      </c>
      <c r="AH8" s="180">
        <v>47.3</v>
      </c>
      <c r="AI8" s="180">
        <v>47.3</v>
      </c>
      <c r="AJ8" s="180">
        <v>47.3</v>
      </c>
      <c r="AK8" s="180">
        <v>47.3</v>
      </c>
      <c r="AL8" s="180">
        <v>47.3</v>
      </c>
      <c r="AN8" s="185"/>
    </row>
    <row r="9" spans="1:40" x14ac:dyDescent="0.3">
      <c r="A9" s="174" t="s">
        <v>75</v>
      </c>
      <c r="B9" s="175" t="s">
        <v>65</v>
      </c>
      <c r="C9" s="176"/>
      <c r="D9" s="177" t="s">
        <v>81</v>
      </c>
      <c r="E9" s="177" t="e">
        <f>INDEX(#REF!,MATCH('SCE CAM List 2025'!G9,#REF!,0))</f>
        <v>#REF!</v>
      </c>
      <c r="F9" s="177" t="s">
        <v>252</v>
      </c>
      <c r="G9" s="177" t="s">
        <v>82</v>
      </c>
      <c r="H9" s="179" t="s">
        <v>68</v>
      </c>
      <c r="I9" s="180">
        <v>45.64</v>
      </c>
      <c r="J9" s="181">
        <v>1</v>
      </c>
      <c r="K9" s="181">
        <v>4</v>
      </c>
      <c r="L9" s="182">
        <v>39280</v>
      </c>
      <c r="M9" s="183" t="s">
        <v>78</v>
      </c>
      <c r="N9" s="180">
        <v>45.64</v>
      </c>
      <c r="O9" s="180">
        <v>45.64</v>
      </c>
      <c r="P9" s="180">
        <v>45.64</v>
      </c>
      <c r="Q9" s="180">
        <v>45.64</v>
      </c>
      <c r="R9" s="180">
        <v>45.64</v>
      </c>
      <c r="S9" s="180">
        <v>45.64</v>
      </c>
      <c r="T9" s="180">
        <v>45.64</v>
      </c>
      <c r="U9" s="180">
        <v>45.64</v>
      </c>
      <c r="V9" s="180">
        <v>45.64</v>
      </c>
      <c r="W9" s="180">
        <v>45.64</v>
      </c>
      <c r="X9" s="180">
        <v>45.64</v>
      </c>
      <c r="Y9" s="180">
        <v>45.64</v>
      </c>
      <c r="AA9" s="180">
        <v>45.64</v>
      </c>
      <c r="AB9" s="180">
        <v>45.64</v>
      </c>
      <c r="AC9" s="180">
        <v>45.64</v>
      </c>
      <c r="AD9" s="180">
        <v>45.64</v>
      </c>
      <c r="AE9" s="180">
        <v>45.64</v>
      </c>
      <c r="AF9" s="180">
        <v>45.64</v>
      </c>
      <c r="AG9" s="180">
        <v>45.64</v>
      </c>
      <c r="AH9" s="180">
        <v>45.64</v>
      </c>
      <c r="AI9" s="180">
        <v>45.64</v>
      </c>
      <c r="AJ9" s="180">
        <v>45.64</v>
      </c>
      <c r="AK9" s="180">
        <v>45.64</v>
      </c>
      <c r="AL9" s="180">
        <v>45.64</v>
      </c>
      <c r="AN9" s="185"/>
    </row>
    <row r="10" spans="1:40" x14ac:dyDescent="0.3">
      <c r="A10" s="174" t="s">
        <v>83</v>
      </c>
      <c r="B10" s="175" t="s">
        <v>65</v>
      </c>
      <c r="C10" s="176"/>
      <c r="D10" s="177" t="s">
        <v>84</v>
      </c>
      <c r="E10" s="177" t="e">
        <f>INDEX(#REF!,MATCH('SCE CAM List 2025'!G10,#REF!,0))</f>
        <v>#REF!</v>
      </c>
      <c r="F10" s="177" t="s">
        <v>246</v>
      </c>
      <c r="G10" s="177" t="s">
        <v>85</v>
      </c>
      <c r="H10" s="179" t="s">
        <v>33</v>
      </c>
      <c r="I10" s="180">
        <v>48.56</v>
      </c>
      <c r="J10" s="181">
        <v>1</v>
      </c>
      <c r="K10" s="181">
        <v>4</v>
      </c>
      <c r="L10" s="182">
        <v>40026</v>
      </c>
      <c r="M10" s="183" t="s">
        <v>78</v>
      </c>
      <c r="N10" s="180">
        <v>48.56</v>
      </c>
      <c r="O10" s="180">
        <v>48.56</v>
      </c>
      <c r="P10" s="180">
        <v>48.56</v>
      </c>
      <c r="Q10" s="180">
        <v>48.56</v>
      </c>
      <c r="R10" s="180">
        <v>48.56</v>
      </c>
      <c r="S10" s="180">
        <v>48.56</v>
      </c>
      <c r="T10" s="180">
        <v>48.56</v>
      </c>
      <c r="U10" s="180">
        <v>48.56</v>
      </c>
      <c r="V10" s="180">
        <v>48.56</v>
      </c>
      <c r="W10" s="180">
        <v>48.56</v>
      </c>
      <c r="X10" s="180">
        <v>48.56</v>
      </c>
      <c r="Y10" s="180">
        <v>48.56</v>
      </c>
      <c r="AA10" s="180">
        <v>48.56</v>
      </c>
      <c r="AB10" s="180">
        <v>48.56</v>
      </c>
      <c r="AC10" s="180">
        <v>48.56</v>
      </c>
      <c r="AD10" s="180">
        <v>48.56</v>
      </c>
      <c r="AE10" s="180">
        <v>48.56</v>
      </c>
      <c r="AF10" s="180">
        <v>48.56</v>
      </c>
      <c r="AG10" s="180">
        <v>48.56</v>
      </c>
      <c r="AH10" s="180">
        <v>48.56</v>
      </c>
      <c r="AI10" s="180">
        <v>48.56</v>
      </c>
      <c r="AJ10" s="180">
        <v>48.56</v>
      </c>
      <c r="AK10" s="180">
        <v>48.56</v>
      </c>
      <c r="AL10" s="180">
        <v>48.56</v>
      </c>
      <c r="AN10" s="185"/>
    </row>
    <row r="11" spans="1:40" x14ac:dyDescent="0.3">
      <c r="A11" s="174" t="s">
        <v>75</v>
      </c>
      <c r="B11" s="175" t="s">
        <v>65</v>
      </c>
      <c r="C11" s="176"/>
      <c r="D11" s="177" t="s">
        <v>86</v>
      </c>
      <c r="E11" s="177" t="e">
        <f>INDEX(#REF!,MATCH('SCE CAM List 2025'!G11,#REF!,0))</f>
        <v>#REF!</v>
      </c>
      <c r="F11" s="177" t="s">
        <v>252</v>
      </c>
      <c r="G11" s="177" t="s">
        <v>87</v>
      </c>
      <c r="H11" s="179" t="s">
        <v>68</v>
      </c>
      <c r="I11" s="180">
        <v>47.18</v>
      </c>
      <c r="J11" s="181">
        <v>1</v>
      </c>
      <c r="K11" s="181">
        <v>4</v>
      </c>
      <c r="L11" s="182">
        <v>39282</v>
      </c>
      <c r="M11" s="183" t="s">
        <v>78</v>
      </c>
      <c r="N11" s="180">
        <v>47.18</v>
      </c>
      <c r="O11" s="180">
        <v>47.18</v>
      </c>
      <c r="P11" s="180">
        <v>47.18</v>
      </c>
      <c r="Q11" s="180">
        <v>47.18</v>
      </c>
      <c r="R11" s="180">
        <v>47.18</v>
      </c>
      <c r="S11" s="180">
        <v>47.18</v>
      </c>
      <c r="T11" s="180">
        <v>47.18</v>
      </c>
      <c r="U11" s="180">
        <v>47.18</v>
      </c>
      <c r="V11" s="180">
        <v>47.18</v>
      </c>
      <c r="W11" s="180">
        <v>47.18</v>
      </c>
      <c r="X11" s="180">
        <v>47.18</v>
      </c>
      <c r="Y11" s="180">
        <v>47.18</v>
      </c>
      <c r="AA11" s="180">
        <v>47.18</v>
      </c>
      <c r="AB11" s="180">
        <v>47.18</v>
      </c>
      <c r="AC11" s="180">
        <v>47.18</v>
      </c>
      <c r="AD11" s="180">
        <v>47.18</v>
      </c>
      <c r="AE11" s="180">
        <v>47.18</v>
      </c>
      <c r="AF11" s="180">
        <v>47.18</v>
      </c>
      <c r="AG11" s="180">
        <v>47.18</v>
      </c>
      <c r="AH11" s="180">
        <v>47.18</v>
      </c>
      <c r="AI11" s="180">
        <v>47.18</v>
      </c>
      <c r="AJ11" s="180">
        <v>47.18</v>
      </c>
      <c r="AK11" s="180">
        <v>47.18</v>
      </c>
      <c r="AL11" s="180">
        <v>47.18</v>
      </c>
      <c r="AN11" s="185"/>
    </row>
    <row r="12" spans="1:40" x14ac:dyDescent="0.3">
      <c r="A12" s="174" t="s">
        <v>88</v>
      </c>
      <c r="B12" s="175" t="s">
        <v>65</v>
      </c>
      <c r="C12" s="176" t="s">
        <v>89</v>
      </c>
      <c r="D12" s="177" t="s">
        <v>90</v>
      </c>
      <c r="E12" s="177" t="e">
        <f>INDEX(#REF!,MATCH('SCE CAM List 2025'!G12,#REF!,0))</f>
        <v>#REF!</v>
      </c>
      <c r="F12" s="177" t="s">
        <v>253</v>
      </c>
      <c r="G12" s="177" t="s">
        <v>91</v>
      </c>
      <c r="H12" s="179" t="s">
        <v>68</v>
      </c>
      <c r="I12" s="180">
        <v>10</v>
      </c>
      <c r="J12" s="181">
        <v>1</v>
      </c>
      <c r="K12" s="181">
        <v>1</v>
      </c>
      <c r="L12" s="182">
        <v>42917</v>
      </c>
      <c r="M12" s="183" t="s">
        <v>78</v>
      </c>
      <c r="N12" s="180">
        <v>10</v>
      </c>
      <c r="O12" s="180">
        <v>10</v>
      </c>
      <c r="P12" s="180">
        <v>10</v>
      </c>
      <c r="Q12" s="180">
        <v>10</v>
      </c>
      <c r="R12" s="180">
        <v>10</v>
      </c>
      <c r="S12" s="180">
        <v>10</v>
      </c>
      <c r="T12" s="180">
        <v>10</v>
      </c>
      <c r="U12" s="180">
        <v>10</v>
      </c>
      <c r="V12" s="180">
        <v>10</v>
      </c>
      <c r="W12" s="180">
        <v>10</v>
      </c>
      <c r="X12" s="180">
        <v>10</v>
      </c>
      <c r="Y12" s="180">
        <v>10</v>
      </c>
      <c r="AA12" s="180">
        <v>20</v>
      </c>
      <c r="AB12" s="180">
        <v>20</v>
      </c>
      <c r="AC12" s="180">
        <v>20</v>
      </c>
      <c r="AD12" s="180">
        <v>20</v>
      </c>
      <c r="AE12" s="180">
        <v>20</v>
      </c>
      <c r="AF12" s="180">
        <v>20</v>
      </c>
      <c r="AG12" s="180">
        <v>20</v>
      </c>
      <c r="AH12" s="180">
        <v>20</v>
      </c>
      <c r="AI12" s="180">
        <v>20</v>
      </c>
      <c r="AJ12" s="180">
        <v>20</v>
      </c>
      <c r="AK12" s="180">
        <v>20</v>
      </c>
      <c r="AL12" s="180">
        <v>20</v>
      </c>
      <c r="AN12" s="185"/>
    </row>
    <row r="13" spans="1:40" x14ac:dyDescent="0.3">
      <c r="A13" s="174" t="s">
        <v>88</v>
      </c>
      <c r="B13" s="175" t="s">
        <v>65</v>
      </c>
      <c r="C13" s="176" t="s">
        <v>89</v>
      </c>
      <c r="D13" s="177" t="s">
        <v>92</v>
      </c>
      <c r="E13" s="177" t="e">
        <f>INDEX(#REF!,MATCH('SCE CAM List 2025'!G13,#REF!,0))</f>
        <v>#REF!</v>
      </c>
      <c r="F13" s="177" t="s">
        <v>253</v>
      </c>
      <c r="G13" s="177" t="s">
        <v>93</v>
      </c>
      <c r="H13" s="179" t="s">
        <v>68</v>
      </c>
      <c r="I13" s="180">
        <v>10</v>
      </c>
      <c r="J13" s="181">
        <v>1</v>
      </c>
      <c r="K13" s="181">
        <v>1</v>
      </c>
      <c r="L13" s="182">
        <v>42917</v>
      </c>
      <c r="M13" s="183" t="s">
        <v>78</v>
      </c>
      <c r="N13" s="180">
        <v>10</v>
      </c>
      <c r="O13" s="180">
        <v>10</v>
      </c>
      <c r="P13" s="180">
        <v>10</v>
      </c>
      <c r="Q13" s="180">
        <v>10</v>
      </c>
      <c r="R13" s="180">
        <v>10</v>
      </c>
      <c r="S13" s="180">
        <v>10</v>
      </c>
      <c r="T13" s="180">
        <v>10</v>
      </c>
      <c r="U13" s="180">
        <v>10</v>
      </c>
      <c r="V13" s="180">
        <v>10</v>
      </c>
      <c r="W13" s="180">
        <v>10</v>
      </c>
      <c r="X13" s="180">
        <v>10</v>
      </c>
      <c r="Y13" s="180">
        <v>10</v>
      </c>
      <c r="AA13" s="180">
        <v>20</v>
      </c>
      <c r="AB13" s="180">
        <v>20</v>
      </c>
      <c r="AC13" s="180">
        <v>20</v>
      </c>
      <c r="AD13" s="180">
        <v>20</v>
      </c>
      <c r="AE13" s="180">
        <v>20</v>
      </c>
      <c r="AF13" s="180">
        <v>20</v>
      </c>
      <c r="AG13" s="180">
        <v>20</v>
      </c>
      <c r="AH13" s="180">
        <v>20</v>
      </c>
      <c r="AI13" s="180">
        <v>20</v>
      </c>
      <c r="AJ13" s="180">
        <v>20</v>
      </c>
      <c r="AK13" s="180">
        <v>20</v>
      </c>
      <c r="AL13" s="180">
        <v>20</v>
      </c>
      <c r="AN13" s="185"/>
    </row>
    <row r="14" spans="1:40" x14ac:dyDescent="0.3">
      <c r="A14" s="174" t="s">
        <v>94</v>
      </c>
      <c r="B14" s="175" t="s">
        <v>65</v>
      </c>
      <c r="C14" s="176"/>
      <c r="D14" s="177" t="s">
        <v>95</v>
      </c>
      <c r="E14" s="177" t="e">
        <f>INDEX(#REF!,MATCH('SCE CAM List 2025'!G14,#REF!,0))</f>
        <v>#REF!</v>
      </c>
      <c r="F14" s="177" t="s">
        <v>246</v>
      </c>
      <c r="G14" s="177" t="s">
        <v>96</v>
      </c>
      <c r="H14" s="179" t="s">
        <v>68</v>
      </c>
      <c r="I14" s="180">
        <v>7.93</v>
      </c>
      <c r="J14" s="181" t="s">
        <v>97</v>
      </c>
      <c r="K14" s="181">
        <v>4</v>
      </c>
      <c r="L14" s="182">
        <v>32140</v>
      </c>
      <c r="M14" s="183">
        <v>46265.999988425923</v>
      </c>
      <c r="N14" s="180">
        <v>9.86</v>
      </c>
      <c r="O14" s="180">
        <v>4.43</v>
      </c>
      <c r="P14" s="180">
        <v>8.1999999999999993</v>
      </c>
      <c r="Q14" s="180">
        <v>0.96</v>
      </c>
      <c r="R14" s="180">
        <v>7.61</v>
      </c>
      <c r="S14" s="180">
        <v>7.23</v>
      </c>
      <c r="T14" s="180">
        <v>10.64</v>
      </c>
      <c r="U14" s="180">
        <v>10.17</v>
      </c>
      <c r="V14" s="180">
        <v>3.61</v>
      </c>
      <c r="W14" s="180">
        <v>3.33</v>
      </c>
      <c r="X14" s="180">
        <v>4.67</v>
      </c>
      <c r="Y14" s="180">
        <v>11.25</v>
      </c>
      <c r="AA14" s="180" t="s">
        <v>97</v>
      </c>
      <c r="AB14" s="180" t="s">
        <v>97</v>
      </c>
      <c r="AC14" s="180" t="s">
        <v>97</v>
      </c>
      <c r="AD14" s="180" t="s">
        <v>97</v>
      </c>
      <c r="AE14" s="180" t="s">
        <v>97</v>
      </c>
      <c r="AF14" s="180" t="s">
        <v>97</v>
      </c>
      <c r="AG14" s="180" t="s">
        <v>97</v>
      </c>
      <c r="AH14" s="180" t="s">
        <v>97</v>
      </c>
      <c r="AI14" s="180" t="s">
        <v>97</v>
      </c>
      <c r="AJ14" s="180" t="s">
        <v>97</v>
      </c>
      <c r="AK14" s="180" t="s">
        <v>97</v>
      </c>
      <c r="AL14" s="180" t="s">
        <v>97</v>
      </c>
      <c r="AN14" s="185"/>
    </row>
    <row r="15" spans="1:40" x14ac:dyDescent="0.3">
      <c r="A15" s="174" t="s">
        <v>98</v>
      </c>
      <c r="B15" s="175" t="s">
        <v>65</v>
      </c>
      <c r="C15" s="176" t="s">
        <v>99</v>
      </c>
      <c r="D15" s="177" t="s">
        <v>100</v>
      </c>
      <c r="E15" s="177" t="e">
        <f>INDEX(#REF!,MATCH('SCE CAM List 2025'!G15,#REF!,0))</f>
        <v>#REF!</v>
      </c>
      <c r="F15" s="177" t="s">
        <v>246</v>
      </c>
      <c r="G15" s="177" t="s">
        <v>101</v>
      </c>
      <c r="H15" s="179" t="s">
        <v>68</v>
      </c>
      <c r="I15" s="180">
        <v>674.7</v>
      </c>
      <c r="J15" s="181">
        <v>1</v>
      </c>
      <c r="K15" s="181">
        <v>4</v>
      </c>
      <c r="L15" s="182">
        <v>43983</v>
      </c>
      <c r="M15" s="183">
        <v>51287</v>
      </c>
      <c r="N15" s="180">
        <v>674.7</v>
      </c>
      <c r="O15" s="180">
        <v>674.7</v>
      </c>
      <c r="P15" s="180">
        <v>674.7</v>
      </c>
      <c r="Q15" s="180">
        <v>674.7</v>
      </c>
      <c r="R15" s="180">
        <v>674.7</v>
      </c>
      <c r="S15" s="180">
        <v>674.7</v>
      </c>
      <c r="T15" s="180">
        <v>674.7</v>
      </c>
      <c r="U15" s="180">
        <v>674.7</v>
      </c>
      <c r="V15" s="180">
        <v>674.7</v>
      </c>
      <c r="W15" s="180">
        <v>674.7</v>
      </c>
      <c r="X15" s="180">
        <v>674.7</v>
      </c>
      <c r="Y15" s="180">
        <v>674.7</v>
      </c>
      <c r="AA15" s="180">
        <v>541.94000000000005</v>
      </c>
      <c r="AB15" s="180">
        <v>541.94000000000005</v>
      </c>
      <c r="AC15" s="180">
        <v>541.94000000000005</v>
      </c>
      <c r="AD15" s="180">
        <v>541.94000000000005</v>
      </c>
      <c r="AE15" s="180">
        <v>541.94000000000005</v>
      </c>
      <c r="AF15" s="180">
        <v>541.94000000000005</v>
      </c>
      <c r="AG15" s="180">
        <v>541.94000000000005</v>
      </c>
      <c r="AH15" s="180">
        <v>541.94000000000005</v>
      </c>
      <c r="AI15" s="180">
        <v>541.94000000000005</v>
      </c>
      <c r="AJ15" s="180">
        <v>541.94000000000005</v>
      </c>
      <c r="AK15" s="180">
        <v>541.94000000000005</v>
      </c>
      <c r="AL15" s="180">
        <v>541.94000000000005</v>
      </c>
      <c r="AN15" s="185"/>
    </row>
    <row r="16" spans="1:40" x14ac:dyDescent="0.3">
      <c r="A16" s="174" t="s">
        <v>98</v>
      </c>
      <c r="B16" s="175" t="s">
        <v>65</v>
      </c>
      <c r="C16" s="176" t="s">
        <v>99</v>
      </c>
      <c r="D16" s="177" t="s">
        <v>102</v>
      </c>
      <c r="E16" s="177" t="e">
        <f>INDEX(#REF!,MATCH('SCE CAM List 2025'!G16,#REF!,0))</f>
        <v>#REF!</v>
      </c>
      <c r="F16" s="177" t="s">
        <v>246</v>
      </c>
      <c r="G16" s="177" t="s">
        <v>103</v>
      </c>
      <c r="H16" s="179" t="s">
        <v>68</v>
      </c>
      <c r="I16" s="180">
        <v>673.8</v>
      </c>
      <c r="J16" s="181">
        <v>1</v>
      </c>
      <c r="K16" s="181">
        <v>4</v>
      </c>
      <c r="L16" s="182">
        <v>43952</v>
      </c>
      <c r="M16" s="183">
        <v>51256</v>
      </c>
      <c r="N16" s="180">
        <v>673.8</v>
      </c>
      <c r="O16" s="180">
        <v>673.8</v>
      </c>
      <c r="P16" s="180">
        <v>673.8</v>
      </c>
      <c r="Q16" s="180">
        <v>673.8</v>
      </c>
      <c r="R16" s="180">
        <v>673.8</v>
      </c>
      <c r="S16" s="180">
        <v>673.8</v>
      </c>
      <c r="T16" s="180">
        <v>673.8</v>
      </c>
      <c r="U16" s="180">
        <v>673.8</v>
      </c>
      <c r="V16" s="180">
        <v>673.8</v>
      </c>
      <c r="W16" s="180">
        <v>673.8</v>
      </c>
      <c r="X16" s="180">
        <v>673.8</v>
      </c>
      <c r="Y16" s="180">
        <v>673.8</v>
      </c>
      <c r="AA16" s="180">
        <v>534.64</v>
      </c>
      <c r="AB16" s="180">
        <v>534.64</v>
      </c>
      <c r="AC16" s="180">
        <v>534.64</v>
      </c>
      <c r="AD16" s="180">
        <v>534.64</v>
      </c>
      <c r="AE16" s="180">
        <v>534.64</v>
      </c>
      <c r="AF16" s="180">
        <v>534.64</v>
      </c>
      <c r="AG16" s="180">
        <v>534.64</v>
      </c>
      <c r="AH16" s="180">
        <v>534.64</v>
      </c>
      <c r="AI16" s="180">
        <v>534.64</v>
      </c>
      <c r="AJ16" s="180">
        <v>534.64</v>
      </c>
      <c r="AK16" s="180">
        <v>534.64</v>
      </c>
      <c r="AL16" s="180">
        <v>534.64</v>
      </c>
      <c r="AN16" s="185"/>
    </row>
    <row r="17" spans="1:40" x14ac:dyDescent="0.3">
      <c r="A17" s="174" t="s">
        <v>98</v>
      </c>
      <c r="B17" s="175" t="s">
        <v>65</v>
      </c>
      <c r="C17" s="176" t="s">
        <v>99</v>
      </c>
      <c r="D17" s="177" t="s">
        <v>104</v>
      </c>
      <c r="E17" s="177" t="e">
        <f>INDEX(#REF!,MATCH('SCE CAM List 2025'!G17,#REF!,0))</f>
        <v>#REF!</v>
      </c>
      <c r="F17" s="177" t="s">
        <v>246</v>
      </c>
      <c r="G17" s="177" t="s">
        <v>105</v>
      </c>
      <c r="H17" s="179" t="s">
        <v>68</v>
      </c>
      <c r="I17" s="180">
        <v>49</v>
      </c>
      <c r="J17" s="181">
        <v>1</v>
      </c>
      <c r="K17" s="181">
        <v>4</v>
      </c>
      <c r="L17" s="182">
        <v>44013</v>
      </c>
      <c r="M17" s="183">
        <v>51317</v>
      </c>
      <c r="N17" s="180">
        <v>49.65</v>
      </c>
      <c r="O17" s="180">
        <v>49.65</v>
      </c>
      <c r="P17" s="180">
        <v>49.65</v>
      </c>
      <c r="Q17" s="180">
        <v>49.65</v>
      </c>
      <c r="R17" s="180">
        <v>49.65</v>
      </c>
      <c r="S17" s="180">
        <v>49.65</v>
      </c>
      <c r="T17" s="180">
        <v>49.65</v>
      </c>
      <c r="U17" s="180">
        <v>49.65</v>
      </c>
      <c r="V17" s="180">
        <v>49.65</v>
      </c>
      <c r="W17" s="180">
        <v>49.65</v>
      </c>
      <c r="X17" s="180">
        <v>49.65</v>
      </c>
      <c r="Y17" s="180">
        <v>49.65</v>
      </c>
      <c r="AA17" s="180">
        <v>49.65</v>
      </c>
      <c r="AB17" s="180">
        <v>49.65</v>
      </c>
      <c r="AC17" s="180">
        <v>49.65</v>
      </c>
      <c r="AD17" s="180">
        <v>49.65</v>
      </c>
      <c r="AE17" s="180">
        <v>49.65</v>
      </c>
      <c r="AF17" s="180">
        <v>49.65</v>
      </c>
      <c r="AG17" s="180">
        <v>49.65</v>
      </c>
      <c r="AH17" s="180">
        <v>49.65</v>
      </c>
      <c r="AI17" s="180">
        <v>49.65</v>
      </c>
      <c r="AJ17" s="180">
        <v>49.65</v>
      </c>
      <c r="AK17" s="180">
        <v>49.65</v>
      </c>
      <c r="AL17" s="180">
        <v>49.65</v>
      </c>
      <c r="AN17" s="185"/>
    </row>
    <row r="18" spans="1:40" x14ac:dyDescent="0.3">
      <c r="A18" s="174" t="s">
        <v>98</v>
      </c>
      <c r="B18" s="175" t="s">
        <v>65</v>
      </c>
      <c r="C18" s="176" t="s">
        <v>99</v>
      </c>
      <c r="D18" s="177" t="s">
        <v>104</v>
      </c>
      <c r="E18" s="177" t="e">
        <f>INDEX(#REF!,MATCH('SCE CAM List 2025'!G18,#REF!,0))</f>
        <v>#REF!</v>
      </c>
      <c r="F18" s="177" t="s">
        <v>246</v>
      </c>
      <c r="G18" s="177" t="s">
        <v>106</v>
      </c>
      <c r="H18" s="179" t="s">
        <v>68</v>
      </c>
      <c r="I18" s="180">
        <v>49</v>
      </c>
      <c r="J18" s="181">
        <v>1</v>
      </c>
      <c r="K18" s="181">
        <v>4</v>
      </c>
      <c r="L18" s="182">
        <v>44013</v>
      </c>
      <c r="M18" s="183">
        <v>51317</v>
      </c>
      <c r="N18" s="180">
        <v>49.65</v>
      </c>
      <c r="O18" s="180">
        <v>49.65</v>
      </c>
      <c r="P18" s="180">
        <v>49.65</v>
      </c>
      <c r="Q18" s="180">
        <v>49.65</v>
      </c>
      <c r="R18" s="180">
        <v>49.65</v>
      </c>
      <c r="S18" s="180">
        <v>49.65</v>
      </c>
      <c r="T18" s="180">
        <v>49.65</v>
      </c>
      <c r="U18" s="180">
        <v>49.65</v>
      </c>
      <c r="V18" s="180">
        <v>49.65</v>
      </c>
      <c r="W18" s="180">
        <v>49.65</v>
      </c>
      <c r="X18" s="180">
        <v>49.65</v>
      </c>
      <c r="Y18" s="180">
        <v>49.65</v>
      </c>
      <c r="AA18" s="180">
        <v>49.65</v>
      </c>
      <c r="AB18" s="180">
        <v>49.65</v>
      </c>
      <c r="AC18" s="180">
        <v>49.65</v>
      </c>
      <c r="AD18" s="180">
        <v>49.65</v>
      </c>
      <c r="AE18" s="180">
        <v>49.65</v>
      </c>
      <c r="AF18" s="180">
        <v>49.65</v>
      </c>
      <c r="AG18" s="180">
        <v>49.65</v>
      </c>
      <c r="AH18" s="180">
        <v>49.65</v>
      </c>
      <c r="AI18" s="180">
        <v>49.65</v>
      </c>
      <c r="AJ18" s="180">
        <v>49.65</v>
      </c>
      <c r="AK18" s="180">
        <v>49.65</v>
      </c>
      <c r="AL18" s="180">
        <v>49.65</v>
      </c>
      <c r="AN18" s="185"/>
    </row>
    <row r="19" spans="1:40" x14ac:dyDescent="0.3">
      <c r="A19" s="174" t="s">
        <v>98</v>
      </c>
      <c r="B19" s="175" t="s">
        <v>65</v>
      </c>
      <c r="C19" s="176" t="s">
        <v>99</v>
      </c>
      <c r="D19" s="177" t="s">
        <v>107</v>
      </c>
      <c r="E19" s="177" t="e">
        <f>INDEX(#REF!,MATCH('SCE CAM List 2025'!G19,#REF!,0))</f>
        <v>#REF!</v>
      </c>
      <c r="F19" s="177" t="s">
        <v>253</v>
      </c>
      <c r="G19" s="177" t="s">
        <v>108</v>
      </c>
      <c r="H19" s="179" t="s">
        <v>68</v>
      </c>
      <c r="I19" s="180">
        <v>100</v>
      </c>
      <c r="J19" s="181">
        <v>1</v>
      </c>
      <c r="K19" s="181">
        <v>1</v>
      </c>
      <c r="L19" s="182">
        <v>44197</v>
      </c>
      <c r="M19" s="183">
        <v>51501</v>
      </c>
      <c r="N19" s="180">
        <v>100</v>
      </c>
      <c r="O19" s="180">
        <v>100</v>
      </c>
      <c r="P19" s="180">
        <v>100</v>
      </c>
      <c r="Q19" s="180">
        <v>100</v>
      </c>
      <c r="R19" s="180">
        <v>100</v>
      </c>
      <c r="S19" s="180">
        <v>100</v>
      </c>
      <c r="T19" s="180">
        <v>100</v>
      </c>
      <c r="U19" s="180">
        <v>100</v>
      </c>
      <c r="V19" s="180">
        <v>100</v>
      </c>
      <c r="W19" s="180">
        <v>100</v>
      </c>
      <c r="X19" s="180">
        <v>100</v>
      </c>
      <c r="Y19" s="180">
        <v>100</v>
      </c>
      <c r="AA19" s="180">
        <v>200</v>
      </c>
      <c r="AB19" s="180">
        <v>200</v>
      </c>
      <c r="AC19" s="180">
        <v>200</v>
      </c>
      <c r="AD19" s="180">
        <v>200</v>
      </c>
      <c r="AE19" s="180">
        <v>200</v>
      </c>
      <c r="AF19" s="180">
        <v>200</v>
      </c>
      <c r="AG19" s="180">
        <v>200</v>
      </c>
      <c r="AH19" s="180">
        <v>200</v>
      </c>
      <c r="AI19" s="180">
        <v>200</v>
      </c>
      <c r="AJ19" s="180">
        <v>200</v>
      </c>
      <c r="AK19" s="180">
        <v>200</v>
      </c>
      <c r="AL19" s="180">
        <v>200</v>
      </c>
      <c r="AN19" s="185"/>
    </row>
    <row r="20" spans="1:40" x14ac:dyDescent="0.3">
      <c r="A20" s="174" t="s">
        <v>109</v>
      </c>
      <c r="B20" s="175" t="s">
        <v>65</v>
      </c>
      <c r="C20" s="176" t="s">
        <v>99</v>
      </c>
      <c r="D20" s="177" t="s">
        <v>110</v>
      </c>
      <c r="E20" s="177" t="e">
        <f>INDEX(#REF!,MATCH('SCE CAM List 2025'!G20,#REF!,0))</f>
        <v>#REF!</v>
      </c>
      <c r="F20" s="177" t="s">
        <v>250</v>
      </c>
      <c r="G20" s="177" t="s">
        <v>111</v>
      </c>
      <c r="H20" s="179" t="s">
        <v>33</v>
      </c>
      <c r="I20" s="180">
        <v>100</v>
      </c>
      <c r="J20" s="181">
        <v>3</v>
      </c>
      <c r="K20" s="181">
        <v>1</v>
      </c>
      <c r="L20" s="182">
        <v>44378</v>
      </c>
      <c r="M20" s="183">
        <v>51591</v>
      </c>
      <c r="N20" s="180">
        <v>100</v>
      </c>
      <c r="O20" s="180">
        <v>100</v>
      </c>
      <c r="P20" s="180">
        <v>100</v>
      </c>
      <c r="Q20" s="180">
        <v>100</v>
      </c>
      <c r="R20" s="180">
        <v>100</v>
      </c>
      <c r="S20" s="180">
        <v>100</v>
      </c>
      <c r="T20" s="180">
        <v>100</v>
      </c>
      <c r="U20" s="180">
        <v>100</v>
      </c>
      <c r="V20" s="180">
        <v>100</v>
      </c>
      <c r="W20" s="180">
        <v>100</v>
      </c>
      <c r="X20" s="180">
        <v>100</v>
      </c>
      <c r="Y20" s="180">
        <v>100</v>
      </c>
      <c r="AA20" s="180">
        <v>100</v>
      </c>
      <c r="AB20" s="180">
        <v>100</v>
      </c>
      <c r="AC20" s="180">
        <v>100</v>
      </c>
      <c r="AD20" s="180">
        <v>100</v>
      </c>
      <c r="AE20" s="180">
        <v>100</v>
      </c>
      <c r="AF20" s="180">
        <v>100</v>
      </c>
      <c r="AG20" s="180">
        <v>100</v>
      </c>
      <c r="AH20" s="180">
        <v>100</v>
      </c>
      <c r="AI20" s="180">
        <v>100</v>
      </c>
      <c r="AJ20" s="180">
        <v>100</v>
      </c>
      <c r="AK20" s="180">
        <v>100</v>
      </c>
      <c r="AL20" s="180">
        <v>100</v>
      </c>
      <c r="AN20" s="185"/>
    </row>
    <row r="21" spans="1:40" x14ac:dyDescent="0.3">
      <c r="A21" s="174" t="s">
        <v>112</v>
      </c>
      <c r="B21" s="175" t="s">
        <v>65</v>
      </c>
      <c r="C21" s="176" t="s">
        <v>99</v>
      </c>
      <c r="D21" s="177" t="s">
        <v>113</v>
      </c>
      <c r="E21" s="177" t="e">
        <f>INDEX(#REF!,MATCH('SCE CAM List 2025'!G21,#REF!,0))</f>
        <v>#REF!</v>
      </c>
      <c r="F21" s="177" t="s">
        <v>250</v>
      </c>
      <c r="G21" s="177" t="s">
        <v>114</v>
      </c>
      <c r="H21" s="179" t="s">
        <v>33</v>
      </c>
      <c r="I21" s="180">
        <v>40</v>
      </c>
      <c r="J21" s="181">
        <v>3</v>
      </c>
      <c r="K21" s="181">
        <v>1</v>
      </c>
      <c r="L21" s="182">
        <v>45444</v>
      </c>
      <c r="M21" s="183">
        <v>51470</v>
      </c>
      <c r="N21" s="180">
        <v>40</v>
      </c>
      <c r="O21" s="180">
        <v>40</v>
      </c>
      <c r="P21" s="180">
        <v>40</v>
      </c>
      <c r="Q21" s="180">
        <v>40</v>
      </c>
      <c r="R21" s="180">
        <v>40</v>
      </c>
      <c r="S21" s="180">
        <v>40</v>
      </c>
      <c r="T21" s="180">
        <v>40</v>
      </c>
      <c r="U21" s="180">
        <v>40</v>
      </c>
      <c r="V21" s="180">
        <v>40</v>
      </c>
      <c r="W21" s="180">
        <v>40</v>
      </c>
      <c r="X21" s="180">
        <v>40</v>
      </c>
      <c r="Y21" s="180">
        <v>40</v>
      </c>
      <c r="AA21" s="180">
        <v>40</v>
      </c>
      <c r="AB21" s="180">
        <v>40</v>
      </c>
      <c r="AC21" s="180">
        <v>40</v>
      </c>
      <c r="AD21" s="180">
        <v>40</v>
      </c>
      <c r="AE21" s="180">
        <v>40</v>
      </c>
      <c r="AF21" s="180">
        <v>40</v>
      </c>
      <c r="AG21" s="180">
        <v>40</v>
      </c>
      <c r="AH21" s="180">
        <v>40</v>
      </c>
      <c r="AI21" s="180">
        <v>40</v>
      </c>
      <c r="AJ21" s="180">
        <v>40</v>
      </c>
      <c r="AK21" s="180">
        <v>40</v>
      </c>
      <c r="AL21" s="180">
        <v>40</v>
      </c>
      <c r="AN21" s="185"/>
    </row>
    <row r="22" spans="1:40" x14ac:dyDescent="0.3">
      <c r="A22" s="174" t="s">
        <v>112</v>
      </c>
      <c r="B22" s="175" t="s">
        <v>65</v>
      </c>
      <c r="C22" s="176" t="s">
        <v>99</v>
      </c>
      <c r="D22" s="177" t="s">
        <v>115</v>
      </c>
      <c r="E22" s="177" t="e">
        <f>INDEX(#REF!,MATCH('SCE CAM List 2025'!G22,#REF!,0))</f>
        <v>#REF!</v>
      </c>
      <c r="F22" s="177" t="s">
        <v>250</v>
      </c>
      <c r="G22" s="177" t="s">
        <v>116</v>
      </c>
      <c r="H22" s="179" t="s">
        <v>33</v>
      </c>
      <c r="I22" s="180">
        <v>10</v>
      </c>
      <c r="J22" s="181">
        <v>3</v>
      </c>
      <c r="K22" s="181">
        <v>1</v>
      </c>
      <c r="L22" s="182">
        <v>44287</v>
      </c>
      <c r="M22" s="183">
        <v>51470</v>
      </c>
      <c r="N22" s="180">
        <v>10</v>
      </c>
      <c r="O22" s="180">
        <v>10</v>
      </c>
      <c r="P22" s="180">
        <v>10</v>
      </c>
      <c r="Q22" s="180">
        <v>10</v>
      </c>
      <c r="R22" s="180">
        <v>10</v>
      </c>
      <c r="S22" s="180">
        <v>10</v>
      </c>
      <c r="T22" s="180">
        <v>10</v>
      </c>
      <c r="U22" s="180">
        <v>10</v>
      </c>
      <c r="V22" s="180">
        <v>10</v>
      </c>
      <c r="W22" s="180">
        <v>10</v>
      </c>
      <c r="X22" s="180">
        <v>10</v>
      </c>
      <c r="Y22" s="180">
        <v>10</v>
      </c>
      <c r="AA22" s="180">
        <v>20</v>
      </c>
      <c r="AB22" s="180">
        <v>20</v>
      </c>
      <c r="AC22" s="180">
        <v>20</v>
      </c>
      <c r="AD22" s="180">
        <v>20</v>
      </c>
      <c r="AE22" s="180">
        <v>20</v>
      </c>
      <c r="AF22" s="180">
        <v>20</v>
      </c>
      <c r="AG22" s="180">
        <v>20</v>
      </c>
      <c r="AH22" s="180">
        <v>20</v>
      </c>
      <c r="AI22" s="180">
        <v>20</v>
      </c>
      <c r="AJ22" s="180">
        <v>20</v>
      </c>
      <c r="AK22" s="180">
        <v>20</v>
      </c>
      <c r="AL22" s="180">
        <v>20</v>
      </c>
      <c r="AN22" s="185"/>
    </row>
    <row r="23" spans="1:40" x14ac:dyDescent="0.3">
      <c r="A23" s="174" t="s">
        <v>112</v>
      </c>
      <c r="B23" s="175" t="s">
        <v>65</v>
      </c>
      <c r="C23" s="176" t="s">
        <v>99</v>
      </c>
      <c r="D23" s="177" t="s">
        <v>117</v>
      </c>
      <c r="E23" s="177" t="e">
        <f>INDEX(#REF!,MATCH('SCE CAM List 2025'!G23,#REF!,0))</f>
        <v>#REF!</v>
      </c>
      <c r="F23" s="177" t="s">
        <v>250</v>
      </c>
      <c r="G23" s="177" t="s">
        <v>118</v>
      </c>
      <c r="H23" s="179" t="s">
        <v>33</v>
      </c>
      <c r="I23" s="180">
        <v>11</v>
      </c>
      <c r="J23" s="181">
        <v>3</v>
      </c>
      <c r="K23" s="181">
        <v>1</v>
      </c>
      <c r="L23" s="182">
        <v>44348</v>
      </c>
      <c r="M23" s="183">
        <v>51501</v>
      </c>
      <c r="N23" s="180">
        <v>11</v>
      </c>
      <c r="O23" s="180">
        <v>11</v>
      </c>
      <c r="P23" s="180">
        <v>11</v>
      </c>
      <c r="Q23" s="180">
        <v>11</v>
      </c>
      <c r="R23" s="180">
        <v>11</v>
      </c>
      <c r="S23" s="180">
        <v>11</v>
      </c>
      <c r="T23" s="180">
        <v>11</v>
      </c>
      <c r="U23" s="180">
        <v>11</v>
      </c>
      <c r="V23" s="180">
        <v>11</v>
      </c>
      <c r="W23" s="180">
        <v>11</v>
      </c>
      <c r="X23" s="180">
        <v>11</v>
      </c>
      <c r="Y23" s="180">
        <v>11</v>
      </c>
      <c r="AA23" s="180">
        <v>22</v>
      </c>
      <c r="AB23" s="180">
        <v>22</v>
      </c>
      <c r="AC23" s="180">
        <v>22</v>
      </c>
      <c r="AD23" s="180">
        <v>22</v>
      </c>
      <c r="AE23" s="180">
        <v>22</v>
      </c>
      <c r="AF23" s="180">
        <v>22</v>
      </c>
      <c r="AG23" s="180">
        <v>22</v>
      </c>
      <c r="AH23" s="180">
        <v>22</v>
      </c>
      <c r="AI23" s="180">
        <v>22</v>
      </c>
      <c r="AJ23" s="180">
        <v>22</v>
      </c>
      <c r="AK23" s="180">
        <v>22</v>
      </c>
      <c r="AL23" s="180">
        <v>22</v>
      </c>
      <c r="AN23" s="185"/>
    </row>
    <row r="24" spans="1:40" x14ac:dyDescent="0.3">
      <c r="A24" s="174" t="s">
        <v>112</v>
      </c>
      <c r="B24" s="175" t="s">
        <v>65</v>
      </c>
      <c r="C24" s="176" t="s">
        <v>99</v>
      </c>
      <c r="D24" s="177" t="s">
        <v>119</v>
      </c>
      <c r="E24" s="177" t="e">
        <f>INDEX(#REF!,MATCH('SCE CAM List 2025'!G24,#REF!,0))</f>
        <v>#REF!</v>
      </c>
      <c r="F24" s="177" t="s">
        <v>250</v>
      </c>
      <c r="G24" s="177" t="s">
        <v>120</v>
      </c>
      <c r="H24" s="179" t="s">
        <v>33</v>
      </c>
      <c r="I24" s="180">
        <v>5</v>
      </c>
      <c r="J24" s="181">
        <v>3</v>
      </c>
      <c r="K24" s="181">
        <v>1</v>
      </c>
      <c r="L24" s="182">
        <v>45748</v>
      </c>
      <c r="M24" s="183">
        <v>51560</v>
      </c>
      <c r="N24" s="186"/>
      <c r="O24" s="186"/>
      <c r="P24" s="186"/>
      <c r="Q24" s="180">
        <v>5</v>
      </c>
      <c r="R24" s="180">
        <v>5</v>
      </c>
      <c r="S24" s="180">
        <v>5</v>
      </c>
      <c r="T24" s="180">
        <v>5</v>
      </c>
      <c r="U24" s="180">
        <v>5</v>
      </c>
      <c r="V24" s="180">
        <v>5</v>
      </c>
      <c r="W24" s="180">
        <v>5</v>
      </c>
      <c r="X24" s="180">
        <v>5</v>
      </c>
      <c r="Y24" s="180">
        <v>5</v>
      </c>
      <c r="AA24" s="186"/>
      <c r="AB24" s="186"/>
      <c r="AC24" s="186"/>
      <c r="AD24" s="180">
        <v>10</v>
      </c>
      <c r="AE24" s="180">
        <v>10</v>
      </c>
      <c r="AF24" s="180">
        <v>10</v>
      </c>
      <c r="AG24" s="180">
        <v>10</v>
      </c>
      <c r="AH24" s="180">
        <v>10</v>
      </c>
      <c r="AI24" s="180">
        <v>10</v>
      </c>
      <c r="AJ24" s="180">
        <v>10</v>
      </c>
      <c r="AK24" s="180">
        <v>10</v>
      </c>
      <c r="AL24" s="180">
        <v>10</v>
      </c>
      <c r="AN24" s="185"/>
    </row>
    <row r="25" spans="1:40" x14ac:dyDescent="0.3">
      <c r="A25" s="174" t="s">
        <v>121</v>
      </c>
      <c r="B25" s="175" t="s">
        <v>65</v>
      </c>
      <c r="C25" s="176" t="s">
        <v>122</v>
      </c>
      <c r="D25" s="177" t="s">
        <v>123</v>
      </c>
      <c r="E25" s="177" t="e">
        <f>INDEX(#REF!,MATCH('SCE CAM List 2025'!G25,#REF!,0))</f>
        <v>#REF!</v>
      </c>
      <c r="F25" s="177" t="s">
        <v>246</v>
      </c>
      <c r="G25" s="177" t="s">
        <v>124</v>
      </c>
      <c r="H25" s="179" t="s">
        <v>33</v>
      </c>
      <c r="I25" s="180">
        <v>19.41</v>
      </c>
      <c r="J25" s="181" t="s">
        <v>125</v>
      </c>
      <c r="K25" s="181">
        <v>4</v>
      </c>
      <c r="L25" s="182">
        <v>43831</v>
      </c>
      <c r="M25" s="183">
        <v>46387</v>
      </c>
      <c r="N25" s="179">
        <v>20.02</v>
      </c>
      <c r="O25" s="179">
        <v>15.84</v>
      </c>
      <c r="P25" s="179">
        <v>20.04</v>
      </c>
      <c r="Q25" s="179">
        <v>20</v>
      </c>
      <c r="R25" s="179">
        <v>19.21</v>
      </c>
      <c r="S25" s="179">
        <v>19.7</v>
      </c>
      <c r="T25" s="179">
        <v>19.7</v>
      </c>
      <c r="U25" s="179">
        <v>19.41</v>
      </c>
      <c r="V25" s="179">
        <v>19.43</v>
      </c>
      <c r="W25" s="179">
        <v>18.8</v>
      </c>
      <c r="X25" s="179">
        <v>19.46</v>
      </c>
      <c r="Y25" s="179">
        <v>19.440000000000001</v>
      </c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N25" s="185"/>
    </row>
    <row r="26" spans="1:40" x14ac:dyDescent="0.3">
      <c r="A26" s="174" t="s">
        <v>126</v>
      </c>
      <c r="B26" s="175" t="s">
        <v>65</v>
      </c>
      <c r="C26" s="176" t="s">
        <v>122</v>
      </c>
      <c r="D26" s="177" t="s">
        <v>123</v>
      </c>
      <c r="E26" s="177" t="e">
        <f>INDEX(#REF!,MATCH('SCE CAM List 2025'!G26,#REF!,0))</f>
        <v>#REF!</v>
      </c>
      <c r="F26" s="177" t="s">
        <v>246</v>
      </c>
      <c r="G26" s="177" t="s">
        <v>127</v>
      </c>
      <c r="H26" s="179" t="s">
        <v>33</v>
      </c>
      <c r="I26" s="180">
        <v>19.420000000000002</v>
      </c>
      <c r="J26" s="181" t="s">
        <v>125</v>
      </c>
      <c r="K26" s="181">
        <v>4</v>
      </c>
      <c r="L26" s="182">
        <v>44075</v>
      </c>
      <c r="M26" s="183">
        <v>46387</v>
      </c>
      <c r="N26" s="179">
        <v>19.239999999999998</v>
      </c>
      <c r="O26" s="179">
        <v>19.510000000000002</v>
      </c>
      <c r="P26" s="179">
        <v>17.87</v>
      </c>
      <c r="Q26" s="179">
        <v>18.670000000000002</v>
      </c>
      <c r="R26" s="179">
        <v>15.71</v>
      </c>
      <c r="S26" s="179">
        <v>18.940000000000001</v>
      </c>
      <c r="T26" s="179">
        <v>19.309999999999999</v>
      </c>
      <c r="U26" s="179">
        <v>19.420000000000002</v>
      </c>
      <c r="V26" s="179">
        <v>19.53</v>
      </c>
      <c r="W26" s="179">
        <v>12.4</v>
      </c>
      <c r="X26" s="179">
        <v>10.84</v>
      </c>
      <c r="Y26" s="179">
        <v>18.100000000000001</v>
      </c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N26" s="185"/>
    </row>
    <row r="27" spans="1:40" x14ac:dyDescent="0.3">
      <c r="A27" s="174"/>
      <c r="B27" s="175" t="s">
        <v>65</v>
      </c>
      <c r="C27" s="176"/>
      <c r="D27" s="177" t="s">
        <v>128</v>
      </c>
      <c r="E27" s="177" t="e">
        <f>INDEX(#REF!,MATCH('SCE CAM List 2025'!G27,#REF!,0))</f>
        <v>#REF!</v>
      </c>
      <c r="F27" s="177" t="s">
        <v>246</v>
      </c>
      <c r="G27" s="187" t="s">
        <v>129</v>
      </c>
      <c r="H27" s="179" t="s">
        <v>33</v>
      </c>
      <c r="I27" s="179">
        <v>2.8</v>
      </c>
      <c r="J27" s="179"/>
      <c r="K27" s="181">
        <v>4</v>
      </c>
      <c r="L27" s="182">
        <v>42461</v>
      </c>
      <c r="M27" s="183">
        <v>46022</v>
      </c>
      <c r="N27" s="179">
        <v>1.99</v>
      </c>
      <c r="O27" s="179">
        <v>1.71</v>
      </c>
      <c r="P27" s="179">
        <v>1.53</v>
      </c>
      <c r="Q27" s="179">
        <v>2.25</v>
      </c>
      <c r="R27" s="179">
        <v>1.77</v>
      </c>
      <c r="S27" s="179">
        <v>2</v>
      </c>
      <c r="T27" s="179">
        <v>2.72</v>
      </c>
      <c r="U27" s="179">
        <v>2.8</v>
      </c>
      <c r="V27" s="179">
        <v>3</v>
      </c>
      <c r="W27" s="179">
        <v>3.04</v>
      </c>
      <c r="X27" s="179">
        <v>3.06</v>
      </c>
      <c r="Y27" s="179">
        <v>3.16</v>
      </c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N27" s="185"/>
    </row>
    <row r="28" spans="1:40" x14ac:dyDescent="0.3">
      <c r="A28" s="89"/>
      <c r="B28" s="90"/>
      <c r="C28" s="91"/>
      <c r="D28" s="89"/>
      <c r="E28" s="90"/>
      <c r="F28" s="90"/>
      <c r="G28" s="90"/>
      <c r="H28" s="92"/>
      <c r="I28" s="93"/>
      <c r="J28" s="90"/>
      <c r="K28" s="90"/>
      <c r="L28" s="94"/>
      <c r="M28" s="94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N28" s="185"/>
    </row>
    <row r="29" spans="1:40" ht="53.4" x14ac:dyDescent="0.3">
      <c r="A29" s="189" t="s">
        <v>130</v>
      </c>
      <c r="B29" s="190"/>
      <c r="C29" s="190" t="s">
        <v>58</v>
      </c>
      <c r="D29" s="189" t="s">
        <v>59</v>
      </c>
      <c r="E29" s="189"/>
      <c r="F29" s="189"/>
      <c r="G29" s="191" t="s">
        <v>2</v>
      </c>
      <c r="H29" s="192" t="s">
        <v>3</v>
      </c>
      <c r="I29" s="192" t="s">
        <v>4</v>
      </c>
      <c r="J29" s="193" t="s">
        <v>60</v>
      </c>
      <c r="K29" s="194"/>
      <c r="L29" s="95" t="s">
        <v>131</v>
      </c>
      <c r="M29" s="95" t="s">
        <v>7</v>
      </c>
      <c r="N29" s="96" t="s">
        <v>44</v>
      </c>
      <c r="O29" s="96" t="s">
        <v>45</v>
      </c>
      <c r="P29" s="96" t="s">
        <v>46</v>
      </c>
      <c r="Q29" s="96" t="s">
        <v>47</v>
      </c>
      <c r="R29" s="96" t="s">
        <v>48</v>
      </c>
      <c r="S29" s="96" t="s">
        <v>49</v>
      </c>
      <c r="T29" s="96" t="s">
        <v>50</v>
      </c>
      <c r="U29" s="96" t="s">
        <v>51</v>
      </c>
      <c r="V29" s="96" t="s">
        <v>52</v>
      </c>
      <c r="W29" s="96" t="s">
        <v>53</v>
      </c>
      <c r="X29" s="96" t="s">
        <v>54</v>
      </c>
      <c r="Y29" s="96" t="s">
        <v>55</v>
      </c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N29" s="185"/>
    </row>
    <row r="30" spans="1:40" ht="14.4" x14ac:dyDescent="0.3">
      <c r="A30" s="97" t="s">
        <v>98</v>
      </c>
      <c r="B30" s="98" t="s">
        <v>65</v>
      </c>
      <c r="C30" s="195" t="s">
        <v>132</v>
      </c>
      <c r="D30" s="196" t="s">
        <v>133</v>
      </c>
      <c r="E30" s="196"/>
      <c r="F30" s="196"/>
      <c r="G30" s="99" t="s">
        <v>134</v>
      </c>
      <c r="H30" s="197" t="s">
        <v>68</v>
      </c>
      <c r="I30" s="198">
        <v>5</v>
      </c>
      <c r="J30" s="199"/>
      <c r="K30" s="199"/>
      <c r="L30" s="200">
        <v>43040</v>
      </c>
      <c r="M30" s="200">
        <v>46872</v>
      </c>
      <c r="N30" s="201">
        <v>5</v>
      </c>
      <c r="O30" s="197">
        <v>5</v>
      </c>
      <c r="P30" s="197">
        <v>5</v>
      </c>
      <c r="Q30" s="197">
        <v>5</v>
      </c>
      <c r="R30" s="197">
        <v>5</v>
      </c>
      <c r="S30" s="197">
        <v>5</v>
      </c>
      <c r="T30" s="197">
        <v>5</v>
      </c>
      <c r="U30" s="197">
        <v>5</v>
      </c>
      <c r="V30" s="197">
        <v>5</v>
      </c>
      <c r="W30" s="197">
        <v>5</v>
      </c>
      <c r="X30" s="197">
        <v>5</v>
      </c>
      <c r="Y30" s="197">
        <v>5</v>
      </c>
    </row>
    <row r="31" spans="1:40" ht="14.4" x14ac:dyDescent="0.3">
      <c r="A31" s="97" t="s">
        <v>98</v>
      </c>
      <c r="B31" s="98" t="s">
        <v>65</v>
      </c>
      <c r="C31" s="195" t="s">
        <v>132</v>
      </c>
      <c r="D31" s="196" t="s">
        <v>135</v>
      </c>
      <c r="E31" s="196"/>
      <c r="F31" s="196"/>
      <c r="G31" s="99" t="s">
        <v>136</v>
      </c>
      <c r="H31" s="197" t="s">
        <v>68</v>
      </c>
      <c r="I31" s="198">
        <v>5</v>
      </c>
      <c r="J31" s="199"/>
      <c r="K31" s="199"/>
      <c r="L31" s="200">
        <v>43132</v>
      </c>
      <c r="M31" s="200">
        <v>46965</v>
      </c>
      <c r="N31" s="201">
        <v>5</v>
      </c>
      <c r="O31" s="201">
        <v>5</v>
      </c>
      <c r="P31" s="201">
        <v>5</v>
      </c>
      <c r="Q31" s="201">
        <v>5</v>
      </c>
      <c r="R31" s="201">
        <v>5</v>
      </c>
      <c r="S31" s="201">
        <v>5</v>
      </c>
      <c r="T31" s="201">
        <v>5</v>
      </c>
      <c r="U31" s="201">
        <v>5</v>
      </c>
      <c r="V31" s="201">
        <v>5</v>
      </c>
      <c r="W31" s="201">
        <v>5</v>
      </c>
      <c r="X31" s="201">
        <v>5</v>
      </c>
      <c r="Y31" s="201">
        <v>5</v>
      </c>
    </row>
    <row r="32" spans="1:40" ht="14.4" x14ac:dyDescent="0.3">
      <c r="A32" s="97" t="s">
        <v>98</v>
      </c>
      <c r="B32" s="98" t="s">
        <v>65</v>
      </c>
      <c r="C32" s="195" t="s">
        <v>132</v>
      </c>
      <c r="D32" s="196" t="s">
        <v>137</v>
      </c>
      <c r="E32" s="196"/>
      <c r="F32" s="196"/>
      <c r="G32" s="99" t="s">
        <v>138</v>
      </c>
      <c r="H32" s="197" t="s">
        <v>68</v>
      </c>
      <c r="I32" s="198">
        <v>25</v>
      </c>
      <c r="J32" s="199"/>
      <c r="K32" s="199"/>
      <c r="L32" s="200">
        <v>43556</v>
      </c>
      <c r="M32" s="200">
        <v>47208</v>
      </c>
      <c r="N32" s="201">
        <v>25</v>
      </c>
      <c r="O32" s="201">
        <v>25</v>
      </c>
      <c r="P32" s="201">
        <v>25</v>
      </c>
      <c r="Q32" s="201">
        <v>25</v>
      </c>
      <c r="R32" s="201">
        <v>25</v>
      </c>
      <c r="S32" s="201">
        <v>25</v>
      </c>
      <c r="T32" s="201">
        <v>25</v>
      </c>
      <c r="U32" s="201">
        <v>25</v>
      </c>
      <c r="V32" s="201">
        <v>25</v>
      </c>
      <c r="W32" s="201">
        <v>25</v>
      </c>
      <c r="X32" s="201">
        <v>25</v>
      </c>
      <c r="Y32" s="201">
        <v>25</v>
      </c>
    </row>
    <row r="33" spans="1:38" ht="14.4" x14ac:dyDescent="0.3">
      <c r="A33" s="97" t="s">
        <v>98</v>
      </c>
      <c r="B33" s="98" t="s">
        <v>65</v>
      </c>
      <c r="C33" s="195" t="s">
        <v>132</v>
      </c>
      <c r="D33" s="196" t="s">
        <v>139</v>
      </c>
      <c r="E33" s="196"/>
      <c r="F33" s="196"/>
      <c r="G33" s="99" t="s">
        <v>140</v>
      </c>
      <c r="H33" s="197" t="s">
        <v>68</v>
      </c>
      <c r="I33" s="198">
        <v>15</v>
      </c>
      <c r="J33" s="199"/>
      <c r="K33" s="199"/>
      <c r="L33" s="200">
        <v>43891</v>
      </c>
      <c r="M33" s="200">
        <v>11017</v>
      </c>
      <c r="N33" s="201">
        <v>15</v>
      </c>
      <c r="O33" s="201">
        <v>15</v>
      </c>
      <c r="P33" s="201">
        <v>15</v>
      </c>
      <c r="Q33" s="201">
        <v>15</v>
      </c>
      <c r="R33" s="201">
        <v>15</v>
      </c>
      <c r="S33" s="201">
        <v>15</v>
      </c>
      <c r="T33" s="201">
        <v>15</v>
      </c>
      <c r="U33" s="201">
        <v>15</v>
      </c>
      <c r="V33" s="201">
        <v>15</v>
      </c>
      <c r="W33" s="201">
        <v>15</v>
      </c>
      <c r="X33" s="201">
        <v>15</v>
      </c>
      <c r="Y33" s="201">
        <v>15</v>
      </c>
    </row>
    <row r="34" spans="1:38" ht="14.4" x14ac:dyDescent="0.3">
      <c r="A34" s="97" t="s">
        <v>98</v>
      </c>
      <c r="B34" s="98" t="s">
        <v>65</v>
      </c>
      <c r="C34" s="195" t="s">
        <v>141</v>
      </c>
      <c r="D34" s="196" t="s">
        <v>142</v>
      </c>
      <c r="E34" s="196"/>
      <c r="F34" s="196"/>
      <c r="G34" s="99" t="s">
        <v>143</v>
      </c>
      <c r="H34" s="197" t="s">
        <v>68</v>
      </c>
      <c r="I34" s="198">
        <v>20</v>
      </c>
      <c r="J34" s="199"/>
      <c r="K34" s="199"/>
      <c r="L34" s="200">
        <v>42705</v>
      </c>
      <c r="M34" s="200">
        <v>46507</v>
      </c>
      <c r="N34" s="201">
        <v>20</v>
      </c>
      <c r="O34" s="201">
        <v>20</v>
      </c>
      <c r="P34" s="201">
        <v>20</v>
      </c>
      <c r="Q34" s="201">
        <v>20</v>
      </c>
      <c r="R34" s="201">
        <v>20</v>
      </c>
      <c r="S34" s="201">
        <v>20</v>
      </c>
      <c r="T34" s="201">
        <v>20</v>
      </c>
      <c r="U34" s="201">
        <v>20</v>
      </c>
      <c r="V34" s="201">
        <v>20</v>
      </c>
      <c r="W34" s="201">
        <v>20</v>
      </c>
      <c r="X34" s="201">
        <v>20</v>
      </c>
      <c r="Y34" s="201">
        <v>20</v>
      </c>
    </row>
    <row r="35" spans="1:38" ht="14.4" x14ac:dyDescent="0.3">
      <c r="A35" s="97" t="s">
        <v>144</v>
      </c>
      <c r="B35" s="98" t="s">
        <v>65</v>
      </c>
      <c r="C35" s="195" t="s">
        <v>261</v>
      </c>
      <c r="D35" s="196" t="s">
        <v>145</v>
      </c>
      <c r="E35" s="196"/>
      <c r="F35" s="196"/>
      <c r="G35" s="99" t="s">
        <v>146</v>
      </c>
      <c r="H35" s="197" t="s">
        <v>68</v>
      </c>
      <c r="I35" s="198">
        <v>5</v>
      </c>
      <c r="J35" s="202"/>
      <c r="K35" s="202"/>
      <c r="L35" s="200">
        <v>44531</v>
      </c>
      <c r="M35" s="200">
        <v>49673</v>
      </c>
      <c r="N35" s="201">
        <v>0</v>
      </c>
      <c r="O35" s="201">
        <v>0</v>
      </c>
      <c r="P35" s="201">
        <v>0</v>
      </c>
      <c r="Q35" s="201">
        <v>0</v>
      </c>
      <c r="R35" s="201">
        <v>0</v>
      </c>
      <c r="S35" s="201">
        <v>0</v>
      </c>
      <c r="T35" s="201">
        <v>0</v>
      </c>
      <c r="U35" s="201">
        <v>0</v>
      </c>
      <c r="V35" s="201">
        <v>0</v>
      </c>
      <c r="W35" s="201">
        <v>0</v>
      </c>
      <c r="X35" s="201">
        <v>0</v>
      </c>
      <c r="Y35" s="201">
        <v>0</v>
      </c>
    </row>
    <row r="36" spans="1:38" ht="14.4" x14ac:dyDescent="0.3">
      <c r="A36" s="97" t="s">
        <v>147</v>
      </c>
      <c r="B36" s="98" t="s">
        <v>65</v>
      </c>
      <c r="C36" s="195" t="s">
        <v>262</v>
      </c>
      <c r="D36" s="196" t="s">
        <v>148</v>
      </c>
      <c r="E36" s="196"/>
      <c r="F36" s="196"/>
      <c r="G36" s="99" t="s">
        <v>149</v>
      </c>
      <c r="H36" s="197" t="s">
        <v>33</v>
      </c>
      <c r="I36" s="198">
        <v>10.08</v>
      </c>
      <c r="J36" s="202"/>
      <c r="K36" s="202"/>
      <c r="L36" s="200">
        <v>44562</v>
      </c>
      <c r="M36" s="200">
        <v>47999</v>
      </c>
      <c r="N36" s="201">
        <v>0.106</v>
      </c>
      <c r="O36" s="201">
        <v>0.106</v>
      </c>
      <c r="P36" s="201">
        <v>0.106</v>
      </c>
      <c r="Q36" s="201">
        <v>0.106</v>
      </c>
      <c r="R36" s="201">
        <v>0.106</v>
      </c>
      <c r="S36" s="201">
        <v>0.106</v>
      </c>
      <c r="T36" s="201">
        <v>0.106</v>
      </c>
      <c r="U36" s="201">
        <v>0.106</v>
      </c>
      <c r="V36" s="201">
        <v>0.106</v>
      </c>
      <c r="W36" s="201">
        <v>0.106</v>
      </c>
      <c r="X36" s="201">
        <v>0.106</v>
      </c>
      <c r="Y36" s="201">
        <v>0.106</v>
      </c>
    </row>
    <row r="39" spans="1:38" x14ac:dyDescent="0.3">
      <c r="J39" s="163"/>
      <c r="M39" s="203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</row>
    <row r="40" spans="1:38" x14ac:dyDescent="0.3">
      <c r="H40" s="163" t="s">
        <v>150</v>
      </c>
      <c r="I40" s="163">
        <v>1.0509999999999999</v>
      </c>
      <c r="M40" s="101" t="s">
        <v>151</v>
      </c>
      <c r="N40" s="102">
        <f>SUM(N$4:N$27)</f>
        <v>2065.5899999999997</v>
      </c>
      <c r="O40" s="102">
        <f t="shared" ref="O40:Y40" si="0">SUM(O$4:O$27)</f>
        <v>2055.9700000000003</v>
      </c>
      <c r="P40" s="102">
        <f t="shared" si="0"/>
        <v>2036.1200000000001</v>
      </c>
      <c r="Q40" s="102">
        <f t="shared" si="0"/>
        <v>2035.3600000000001</v>
      </c>
      <c r="R40" s="102">
        <f t="shared" si="0"/>
        <v>2037.7800000000002</v>
      </c>
      <c r="S40" s="102">
        <f t="shared" si="0"/>
        <v>2041.3500000000004</v>
      </c>
      <c r="T40" s="102">
        <f t="shared" si="0"/>
        <v>2045.8500000000001</v>
      </c>
      <c r="U40" s="102">
        <f t="shared" si="0"/>
        <v>2045.2800000000002</v>
      </c>
      <c r="V40" s="102">
        <f t="shared" si="0"/>
        <v>2039.0500000000002</v>
      </c>
      <c r="W40" s="102">
        <f t="shared" si="0"/>
        <v>2031.0500000000002</v>
      </c>
      <c r="X40" s="102">
        <f t="shared" si="0"/>
        <v>2031.51</v>
      </c>
      <c r="Y40" s="102">
        <f t="shared" si="0"/>
        <v>2045.4300000000003</v>
      </c>
      <c r="Z40" s="103" t="s">
        <v>152</v>
      </c>
      <c r="AA40" s="102">
        <f>SUM(AA4:AA36)</f>
        <v>1879.5600000000004</v>
      </c>
      <c r="AB40" s="102">
        <f t="shared" ref="AB40:AL40" si="1">SUM(AB4:AB36)</f>
        <v>1879.5600000000004</v>
      </c>
      <c r="AC40" s="102">
        <f t="shared" si="1"/>
        <v>1879.5600000000004</v>
      </c>
      <c r="AD40" s="102">
        <f t="shared" si="1"/>
        <v>1889.5600000000004</v>
      </c>
      <c r="AE40" s="102">
        <f t="shared" si="1"/>
        <v>1889.5600000000004</v>
      </c>
      <c r="AF40" s="102">
        <f t="shared" si="1"/>
        <v>1889.5600000000004</v>
      </c>
      <c r="AG40" s="102">
        <f t="shared" si="1"/>
        <v>1889.5600000000004</v>
      </c>
      <c r="AH40" s="102">
        <f t="shared" si="1"/>
        <v>1889.5600000000004</v>
      </c>
      <c r="AI40" s="102">
        <f t="shared" si="1"/>
        <v>1889.5600000000004</v>
      </c>
      <c r="AJ40" s="102">
        <f t="shared" si="1"/>
        <v>1889.5600000000004</v>
      </c>
      <c r="AK40" s="102">
        <f t="shared" si="1"/>
        <v>1889.5600000000004</v>
      </c>
      <c r="AL40" s="102">
        <f t="shared" si="1"/>
        <v>1889.5600000000004</v>
      </c>
    </row>
    <row r="41" spans="1:38" ht="53.4" x14ac:dyDescent="0.3">
      <c r="M41" s="104" t="s">
        <v>153</v>
      </c>
      <c r="N41" s="105">
        <f>SUM(N30:N36)*$I$40</f>
        <v>73.681405999999996</v>
      </c>
      <c r="O41" s="105">
        <f t="shared" ref="O41:Y41" si="2">SUM(O30:O36)*$I$40</f>
        <v>73.681405999999996</v>
      </c>
      <c r="P41" s="105">
        <f t="shared" si="2"/>
        <v>73.681405999999996</v>
      </c>
      <c r="Q41" s="105">
        <f t="shared" si="2"/>
        <v>73.681405999999996</v>
      </c>
      <c r="R41" s="105">
        <f t="shared" si="2"/>
        <v>73.681405999999996</v>
      </c>
      <c r="S41" s="105">
        <f t="shared" si="2"/>
        <v>73.681405999999996</v>
      </c>
      <c r="T41" s="105">
        <f t="shared" si="2"/>
        <v>73.681405999999996</v>
      </c>
      <c r="U41" s="105">
        <f t="shared" si="2"/>
        <v>73.681405999999996</v>
      </c>
      <c r="V41" s="105">
        <f t="shared" si="2"/>
        <v>73.681405999999996</v>
      </c>
      <c r="W41" s="105">
        <f t="shared" si="2"/>
        <v>73.681405999999996</v>
      </c>
      <c r="X41" s="105">
        <f t="shared" si="2"/>
        <v>73.681405999999996</v>
      </c>
      <c r="Y41" s="105">
        <f t="shared" si="2"/>
        <v>73.681405999999996</v>
      </c>
      <c r="Z41" s="103"/>
      <c r="AA41"/>
      <c r="AB41"/>
      <c r="AC41"/>
      <c r="AD41"/>
      <c r="AE41"/>
      <c r="AF41"/>
      <c r="AG41"/>
      <c r="AH41"/>
      <c r="AI41"/>
      <c r="AJ41"/>
      <c r="AK41"/>
      <c r="AL41"/>
    </row>
    <row r="42" spans="1:38" x14ac:dyDescent="0.3">
      <c r="H42" s="204" t="s">
        <v>154</v>
      </c>
      <c r="I42" s="165" t="s">
        <v>68</v>
      </c>
      <c r="J42" s="205">
        <f ca="1">SUMIF($H$4:$H$27, $I42,U$4:U$26)</f>
        <v>1789.0900000000001</v>
      </c>
      <c r="M42" s="104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6" t="s">
        <v>155</v>
      </c>
      <c r="AA42" s="206">
        <f t="shared" ref="AA42:AL42" si="3">SUMIF($J$4:$J$28, 1, AA$4:AA$28)</f>
        <v>1653.5600000000004</v>
      </c>
      <c r="AB42" s="206">
        <f t="shared" si="3"/>
        <v>1653.5600000000004</v>
      </c>
      <c r="AC42" s="206">
        <f t="shared" si="3"/>
        <v>1653.5600000000004</v>
      </c>
      <c r="AD42" s="206">
        <f t="shared" si="3"/>
        <v>1653.5600000000004</v>
      </c>
      <c r="AE42" s="206">
        <f t="shared" si="3"/>
        <v>1653.5600000000004</v>
      </c>
      <c r="AF42" s="206">
        <f t="shared" si="3"/>
        <v>1653.5600000000004</v>
      </c>
      <c r="AG42" s="206">
        <f t="shared" si="3"/>
        <v>1653.5600000000004</v>
      </c>
      <c r="AH42" s="206">
        <f t="shared" si="3"/>
        <v>1653.5600000000004</v>
      </c>
      <c r="AI42" s="206">
        <f t="shared" si="3"/>
        <v>1653.5600000000004</v>
      </c>
      <c r="AJ42" s="206">
        <f t="shared" si="3"/>
        <v>1653.5600000000004</v>
      </c>
      <c r="AK42" s="206">
        <f t="shared" si="3"/>
        <v>1653.5600000000004</v>
      </c>
      <c r="AL42" s="206">
        <f t="shared" si="3"/>
        <v>1653.5600000000004</v>
      </c>
    </row>
    <row r="43" spans="1:38" x14ac:dyDescent="0.3">
      <c r="I43" s="165" t="s">
        <v>33</v>
      </c>
      <c r="J43" s="205">
        <f ca="1">SUMIF($H$4:$H$27, $I43,U$4:U$26)</f>
        <v>256.19</v>
      </c>
      <c r="L43" s="224" t="s">
        <v>156</v>
      </c>
      <c r="M43" s="104" t="s">
        <v>68</v>
      </c>
      <c r="N43" s="205">
        <f>SUMIF($H$30:$H$36, $M$43,N$30:N$36)*$I$40</f>
        <v>73.569999999999993</v>
      </c>
      <c r="O43" s="205">
        <f t="shared" ref="O43:Y43" si="4">SUMIF($H$30:$H$36, $M$43,O$30:O$36)*$I$40</f>
        <v>73.569999999999993</v>
      </c>
      <c r="P43" s="205">
        <f t="shared" si="4"/>
        <v>73.569999999999993</v>
      </c>
      <c r="Q43" s="205">
        <f t="shared" si="4"/>
        <v>73.569999999999993</v>
      </c>
      <c r="R43" s="205">
        <f t="shared" si="4"/>
        <v>73.569999999999993</v>
      </c>
      <c r="S43" s="205">
        <f t="shared" si="4"/>
        <v>73.569999999999993</v>
      </c>
      <c r="T43" s="205">
        <f t="shared" si="4"/>
        <v>73.569999999999993</v>
      </c>
      <c r="U43" s="205">
        <f t="shared" si="4"/>
        <v>73.569999999999993</v>
      </c>
      <c r="V43" s="205">
        <f t="shared" si="4"/>
        <v>73.569999999999993</v>
      </c>
      <c r="W43" s="205">
        <f t="shared" si="4"/>
        <v>73.569999999999993</v>
      </c>
      <c r="X43" s="205">
        <f t="shared" si="4"/>
        <v>73.569999999999993</v>
      </c>
      <c r="Y43" s="205">
        <f t="shared" si="4"/>
        <v>73.569999999999993</v>
      </c>
      <c r="Z43" s="106" t="s">
        <v>157</v>
      </c>
      <c r="AA43" s="206">
        <f t="shared" ref="AA43:AL43" si="5">SUMIF($J$4:$J$25, 2, AA$4:AA$28)</f>
        <v>0</v>
      </c>
      <c r="AB43" s="206">
        <f t="shared" si="5"/>
        <v>0</v>
      </c>
      <c r="AC43" s="206">
        <f t="shared" si="5"/>
        <v>0</v>
      </c>
      <c r="AD43" s="206">
        <f t="shared" si="5"/>
        <v>0</v>
      </c>
      <c r="AE43" s="206">
        <f t="shared" si="5"/>
        <v>0</v>
      </c>
      <c r="AF43" s="206">
        <f t="shared" si="5"/>
        <v>0</v>
      </c>
      <c r="AG43" s="206">
        <f t="shared" si="5"/>
        <v>0</v>
      </c>
      <c r="AH43" s="206">
        <f t="shared" si="5"/>
        <v>0</v>
      </c>
      <c r="AI43" s="206">
        <f t="shared" si="5"/>
        <v>0</v>
      </c>
      <c r="AJ43" s="206">
        <f t="shared" si="5"/>
        <v>0</v>
      </c>
      <c r="AK43" s="206">
        <f t="shared" si="5"/>
        <v>0</v>
      </c>
      <c r="AL43" s="206">
        <f t="shared" si="5"/>
        <v>0</v>
      </c>
    </row>
    <row r="44" spans="1:38" ht="26.7" customHeight="1" x14ac:dyDescent="0.3">
      <c r="I44" s="165" t="s">
        <v>34</v>
      </c>
      <c r="J44" s="205">
        <f ca="1">SUMIF($H$4:$H$27, $I44,U$4:U$26)</f>
        <v>0</v>
      </c>
      <c r="L44" s="224"/>
      <c r="M44" s="104" t="s">
        <v>33</v>
      </c>
      <c r="N44" s="205">
        <f>SUMIF($H$30:$H$36, $M$44,N$30:N$36)*$I$40</f>
        <v>0.11140599999999999</v>
      </c>
      <c r="O44" s="205">
        <f t="shared" ref="O44:Y44" si="6">SUMIF($H$30:$H$36, $M$44,O$30:O$36)*$I$40</f>
        <v>0.11140599999999999</v>
      </c>
      <c r="P44" s="205">
        <f t="shared" si="6"/>
        <v>0.11140599999999999</v>
      </c>
      <c r="Q44" s="205">
        <f t="shared" si="6"/>
        <v>0.11140599999999999</v>
      </c>
      <c r="R44" s="205">
        <f t="shared" si="6"/>
        <v>0.11140599999999999</v>
      </c>
      <c r="S44" s="205">
        <f t="shared" si="6"/>
        <v>0.11140599999999999</v>
      </c>
      <c r="T44" s="205">
        <f t="shared" si="6"/>
        <v>0.11140599999999999</v>
      </c>
      <c r="U44" s="205">
        <f t="shared" si="6"/>
        <v>0.11140599999999999</v>
      </c>
      <c r="V44" s="205">
        <f t="shared" si="6"/>
        <v>0.11140599999999999</v>
      </c>
      <c r="W44" s="205">
        <f t="shared" si="6"/>
        <v>0.11140599999999999</v>
      </c>
      <c r="X44" s="205">
        <f t="shared" si="6"/>
        <v>0.11140599999999999</v>
      </c>
      <c r="Y44" s="205">
        <f t="shared" si="6"/>
        <v>0.11140599999999999</v>
      </c>
      <c r="Z44" s="106" t="s">
        <v>158</v>
      </c>
      <c r="AA44" s="206">
        <f t="shared" ref="AA44:AL44" si="7">SUMIF($J$4:$J$28, 3, AA$4:AA$28)</f>
        <v>226</v>
      </c>
      <c r="AB44" s="206">
        <f t="shared" si="7"/>
        <v>226</v>
      </c>
      <c r="AC44" s="206">
        <f t="shared" si="7"/>
        <v>226</v>
      </c>
      <c r="AD44" s="206">
        <f t="shared" si="7"/>
        <v>236</v>
      </c>
      <c r="AE44" s="206">
        <f t="shared" si="7"/>
        <v>236</v>
      </c>
      <c r="AF44" s="206">
        <f t="shared" si="7"/>
        <v>236</v>
      </c>
      <c r="AG44" s="206">
        <f t="shared" si="7"/>
        <v>236</v>
      </c>
      <c r="AH44" s="206">
        <f t="shared" si="7"/>
        <v>236</v>
      </c>
      <c r="AI44" s="206">
        <f t="shared" si="7"/>
        <v>236</v>
      </c>
      <c r="AJ44" s="206">
        <f t="shared" si="7"/>
        <v>236</v>
      </c>
      <c r="AK44" s="206">
        <f t="shared" si="7"/>
        <v>236</v>
      </c>
      <c r="AL44" s="206">
        <f t="shared" si="7"/>
        <v>236</v>
      </c>
    </row>
    <row r="45" spans="1:38" x14ac:dyDescent="0.3">
      <c r="I45" s="165" t="s">
        <v>21</v>
      </c>
      <c r="J45" s="207">
        <f ca="1">SUM(J42:J44)</f>
        <v>2045.2800000000002</v>
      </c>
      <c r="L45" s="224"/>
      <c r="M45" s="104" t="s">
        <v>24</v>
      </c>
      <c r="N45" s="205">
        <f>SUMIF($H$30:$H$36, $M$45,N$30:N$36)*$I$40</f>
        <v>0</v>
      </c>
      <c r="O45" s="205">
        <f t="shared" ref="O45:Y45" si="8">SUMIF($H$30:$H$36, $M$45,O$30:O$36)*$I$40</f>
        <v>0</v>
      </c>
      <c r="P45" s="205">
        <f t="shared" si="8"/>
        <v>0</v>
      </c>
      <c r="Q45" s="205">
        <f t="shared" si="8"/>
        <v>0</v>
      </c>
      <c r="R45" s="205">
        <f t="shared" si="8"/>
        <v>0</v>
      </c>
      <c r="S45" s="205">
        <f t="shared" si="8"/>
        <v>0</v>
      </c>
      <c r="T45" s="205">
        <f t="shared" si="8"/>
        <v>0</v>
      </c>
      <c r="U45" s="205">
        <f t="shared" si="8"/>
        <v>0</v>
      </c>
      <c r="V45" s="205">
        <f t="shared" si="8"/>
        <v>0</v>
      </c>
      <c r="W45" s="205">
        <f t="shared" si="8"/>
        <v>0</v>
      </c>
      <c r="X45" s="205">
        <f t="shared" si="8"/>
        <v>0</v>
      </c>
      <c r="Y45" s="205">
        <f t="shared" si="8"/>
        <v>0</v>
      </c>
    </row>
    <row r="46" spans="1:38" ht="14.4" x14ac:dyDescent="0.3">
      <c r="M46" s="104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/>
      <c r="AA46"/>
    </row>
    <row r="47" spans="1:38" ht="14.4" x14ac:dyDescent="0.3">
      <c r="Z47"/>
      <c r="AA47"/>
    </row>
  </sheetData>
  <mergeCells count="1">
    <mergeCell ref="L43:L45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43AAE-5409-4506-AF20-E7C058BED9CF}">
  <dimension ref="A1:AN45"/>
  <sheetViews>
    <sheetView showGridLines="0" zoomScale="55" zoomScaleNormal="55" workbookViewId="0"/>
  </sheetViews>
  <sheetFormatPr defaultColWidth="8.6640625" defaultRowHeight="13.8" x14ac:dyDescent="0.3"/>
  <cols>
    <col min="1" max="1" width="25.5546875" style="164" customWidth="1"/>
    <col min="2" max="2" width="16.109375" style="163" customWidth="1"/>
    <col min="3" max="3" width="23.44140625" style="163" customWidth="1"/>
    <col min="4" max="6" width="40.5546875" style="163" customWidth="1"/>
    <col min="7" max="7" width="19.109375" style="163" customWidth="1"/>
    <col min="8" max="8" width="25.5546875" style="163" customWidth="1"/>
    <col min="9" max="9" width="18.109375" style="163" bestFit="1" customWidth="1"/>
    <col min="10" max="10" width="13.109375" style="165" customWidth="1"/>
    <col min="11" max="11" width="12.6640625" style="165" customWidth="1"/>
    <col min="12" max="12" width="11.109375" style="163" customWidth="1"/>
    <col min="13" max="18" width="14.5546875" style="163" customWidth="1"/>
    <col min="19" max="19" width="11.109375" style="163" customWidth="1"/>
    <col min="20" max="20" width="12.88671875" style="163" customWidth="1"/>
    <col min="21" max="21" width="12.33203125" style="163" customWidth="1"/>
    <col min="22" max="22" width="13" style="163" customWidth="1"/>
    <col min="23" max="23" width="10.44140625" style="163" customWidth="1"/>
    <col min="24" max="24" width="10.5546875" style="163" customWidth="1"/>
    <col min="25" max="25" width="10.109375" style="163" customWidth="1"/>
    <col min="26" max="26" width="16.88671875" style="163" bestFit="1" customWidth="1"/>
    <col min="27" max="27" width="11.44140625" style="163" customWidth="1"/>
    <col min="28" max="28" width="10.44140625" style="163" customWidth="1"/>
    <col min="29" max="29" width="11" style="163" customWidth="1"/>
    <col min="30" max="31" width="10.44140625" style="163" customWidth="1"/>
    <col min="32" max="32" width="12.44140625" style="163" customWidth="1"/>
    <col min="33" max="33" width="15.5546875" style="163" bestFit="1" customWidth="1"/>
    <col min="34" max="41" width="10.5546875" style="163" customWidth="1"/>
    <col min="42" max="42" width="11.44140625" style="163" customWidth="1"/>
    <col min="43" max="45" width="10.5546875" style="163" customWidth="1"/>
    <col min="46" max="16384" width="8.6640625" style="163"/>
  </cols>
  <sheetData>
    <row r="1" spans="1:40" x14ac:dyDescent="0.3">
      <c r="A1" s="163"/>
      <c r="C1" s="164"/>
      <c r="J1" s="163"/>
      <c r="K1" s="163"/>
      <c r="M1" s="165"/>
      <c r="N1" s="165"/>
      <c r="O1" s="165"/>
      <c r="P1" s="165"/>
      <c r="Q1" s="165"/>
      <c r="R1" s="165"/>
      <c r="S1" s="165"/>
      <c r="T1" s="165"/>
      <c r="U1" s="165"/>
      <c r="V1" s="165"/>
    </row>
    <row r="2" spans="1:40" x14ac:dyDescent="0.3">
      <c r="A2" s="166"/>
      <c r="B2" s="167"/>
      <c r="C2" s="168"/>
      <c r="D2" s="167"/>
      <c r="E2" s="167"/>
      <c r="F2" s="167"/>
      <c r="G2" s="167"/>
      <c r="H2" s="167"/>
      <c r="I2" s="167"/>
      <c r="J2" s="167"/>
      <c r="K2" s="167"/>
      <c r="L2" s="167"/>
      <c r="M2" s="169"/>
      <c r="N2" s="170" t="s">
        <v>44</v>
      </c>
      <c r="O2" s="170" t="s">
        <v>45</v>
      </c>
      <c r="P2" s="170" t="s">
        <v>46</v>
      </c>
      <c r="Q2" s="170" t="s">
        <v>47</v>
      </c>
      <c r="R2" s="170" t="s">
        <v>48</v>
      </c>
      <c r="S2" s="170" t="s">
        <v>49</v>
      </c>
      <c r="T2" s="170" t="s">
        <v>50</v>
      </c>
      <c r="U2" s="170" t="s">
        <v>51</v>
      </c>
      <c r="V2" s="170" t="s">
        <v>52</v>
      </c>
      <c r="W2" s="170" t="s">
        <v>53</v>
      </c>
      <c r="X2" s="170" t="s">
        <v>54</v>
      </c>
      <c r="Y2" s="170" t="s">
        <v>55</v>
      </c>
      <c r="AA2" s="170" t="s">
        <v>44</v>
      </c>
      <c r="AB2" s="170" t="s">
        <v>45</v>
      </c>
      <c r="AC2" s="170" t="s">
        <v>46</v>
      </c>
      <c r="AD2" s="170" t="s">
        <v>47</v>
      </c>
      <c r="AE2" s="170" t="s">
        <v>48</v>
      </c>
      <c r="AF2" s="170" t="s">
        <v>49</v>
      </c>
      <c r="AG2" s="170" t="s">
        <v>50</v>
      </c>
      <c r="AH2" s="170" t="s">
        <v>51</v>
      </c>
      <c r="AI2" s="170" t="s">
        <v>52</v>
      </c>
      <c r="AJ2" s="170" t="s">
        <v>53</v>
      </c>
      <c r="AK2" s="170" t="s">
        <v>54</v>
      </c>
      <c r="AL2" s="170" t="s">
        <v>55</v>
      </c>
    </row>
    <row r="3" spans="1:40" ht="79.8" x14ac:dyDescent="0.3">
      <c r="A3" s="171" t="s">
        <v>56</v>
      </c>
      <c r="B3" s="171" t="s">
        <v>57</v>
      </c>
      <c r="C3" s="172" t="s">
        <v>58</v>
      </c>
      <c r="D3" s="173" t="s">
        <v>59</v>
      </c>
      <c r="E3" s="86" t="s">
        <v>243</v>
      </c>
      <c r="F3" s="86" t="s">
        <v>242</v>
      </c>
      <c r="G3" s="86" t="s">
        <v>2</v>
      </c>
      <c r="H3" s="86" t="s">
        <v>3</v>
      </c>
      <c r="I3" s="87" t="s">
        <v>4</v>
      </c>
      <c r="J3" s="87" t="s">
        <v>60</v>
      </c>
      <c r="K3" s="87" t="s">
        <v>61</v>
      </c>
      <c r="L3" s="87" t="s">
        <v>6</v>
      </c>
      <c r="M3" s="87" t="s">
        <v>7</v>
      </c>
      <c r="N3" s="87" t="s">
        <v>62</v>
      </c>
      <c r="O3" s="87" t="s">
        <v>62</v>
      </c>
      <c r="P3" s="87" t="s">
        <v>62</v>
      </c>
      <c r="Q3" s="87" t="s">
        <v>62</v>
      </c>
      <c r="R3" s="86" t="s">
        <v>62</v>
      </c>
      <c r="S3" s="86" t="s">
        <v>62</v>
      </c>
      <c r="T3" s="86" t="s">
        <v>62</v>
      </c>
      <c r="U3" s="86" t="s">
        <v>62</v>
      </c>
      <c r="V3" s="86" t="s">
        <v>62</v>
      </c>
      <c r="W3" s="86" t="s">
        <v>62</v>
      </c>
      <c r="X3" s="86" t="s">
        <v>62</v>
      </c>
      <c r="Y3" s="86" t="s">
        <v>62</v>
      </c>
      <c r="Z3" s="88"/>
      <c r="AA3" s="87" t="s">
        <v>63</v>
      </c>
      <c r="AB3" s="87" t="s">
        <v>63</v>
      </c>
      <c r="AC3" s="87" t="s">
        <v>63</v>
      </c>
      <c r="AD3" s="86" t="s">
        <v>63</v>
      </c>
      <c r="AE3" s="86" t="s">
        <v>63</v>
      </c>
      <c r="AF3" s="86" t="s">
        <v>63</v>
      </c>
      <c r="AG3" s="86" t="s">
        <v>63</v>
      </c>
      <c r="AH3" s="86" t="s">
        <v>63</v>
      </c>
      <c r="AI3" s="86" t="s">
        <v>63</v>
      </c>
      <c r="AJ3" s="86" t="s">
        <v>63</v>
      </c>
      <c r="AK3" s="86" t="s">
        <v>63</v>
      </c>
      <c r="AL3" s="87" t="s">
        <v>63</v>
      </c>
    </row>
    <row r="4" spans="1:40" x14ac:dyDescent="0.3">
      <c r="A4" s="174" t="s">
        <v>64</v>
      </c>
      <c r="B4" s="175" t="s">
        <v>65</v>
      </c>
      <c r="C4" s="176"/>
      <c r="D4" s="177" t="s">
        <v>66</v>
      </c>
      <c r="E4" s="177" t="s">
        <v>249</v>
      </c>
      <c r="F4" s="177" t="s">
        <v>250</v>
      </c>
      <c r="G4" s="178" t="s">
        <v>67</v>
      </c>
      <c r="H4" s="179" t="s">
        <v>68</v>
      </c>
      <c r="I4" s="180">
        <v>20</v>
      </c>
      <c r="J4" s="181">
        <v>3</v>
      </c>
      <c r="K4" s="181">
        <v>1</v>
      </c>
      <c r="L4" s="182">
        <v>42735</v>
      </c>
      <c r="M4" s="183">
        <v>46387</v>
      </c>
      <c r="N4" s="180">
        <v>20</v>
      </c>
      <c r="O4" s="180">
        <v>20</v>
      </c>
      <c r="P4" s="180">
        <v>20</v>
      </c>
      <c r="Q4" s="180">
        <v>20</v>
      </c>
      <c r="R4" s="180">
        <v>20</v>
      </c>
      <c r="S4" s="180">
        <v>20</v>
      </c>
      <c r="T4" s="180">
        <v>20</v>
      </c>
      <c r="U4" s="180">
        <v>20</v>
      </c>
      <c r="V4" s="180">
        <v>20</v>
      </c>
      <c r="W4" s="180">
        <v>20</v>
      </c>
      <c r="X4" s="180">
        <v>20</v>
      </c>
      <c r="Y4" s="180">
        <v>20</v>
      </c>
      <c r="Z4" s="184"/>
      <c r="AA4" s="180">
        <v>40</v>
      </c>
      <c r="AB4" s="180">
        <v>40</v>
      </c>
      <c r="AC4" s="180">
        <v>40</v>
      </c>
      <c r="AD4" s="180">
        <v>40</v>
      </c>
      <c r="AE4" s="180">
        <v>40</v>
      </c>
      <c r="AF4" s="180">
        <v>40</v>
      </c>
      <c r="AG4" s="180">
        <v>40</v>
      </c>
      <c r="AH4" s="180">
        <v>40</v>
      </c>
      <c r="AI4" s="180">
        <v>40</v>
      </c>
      <c r="AJ4" s="180">
        <v>40</v>
      </c>
      <c r="AK4" s="180">
        <v>40</v>
      </c>
      <c r="AL4" s="180">
        <v>40</v>
      </c>
      <c r="AN4" s="185"/>
    </row>
    <row r="5" spans="1:40" x14ac:dyDescent="0.3">
      <c r="A5" s="174" t="s">
        <v>64</v>
      </c>
      <c r="B5" s="175" t="s">
        <v>65</v>
      </c>
      <c r="C5" s="176"/>
      <c r="D5" s="177" t="s">
        <v>69</v>
      </c>
      <c r="E5" s="177" t="s">
        <v>249</v>
      </c>
      <c r="F5" s="177" t="s">
        <v>250</v>
      </c>
      <c r="G5" s="177" t="s">
        <v>70</v>
      </c>
      <c r="H5" s="179" t="s">
        <v>68</v>
      </c>
      <c r="I5" s="180">
        <v>2</v>
      </c>
      <c r="J5" s="181">
        <v>3</v>
      </c>
      <c r="K5" s="181">
        <v>2</v>
      </c>
      <c r="L5" s="182">
        <v>43009</v>
      </c>
      <c r="M5" s="183">
        <v>46387</v>
      </c>
      <c r="N5" s="180">
        <v>2</v>
      </c>
      <c r="O5" s="180">
        <v>2</v>
      </c>
      <c r="P5" s="180">
        <v>2</v>
      </c>
      <c r="Q5" s="180">
        <v>2</v>
      </c>
      <c r="R5" s="180">
        <v>2</v>
      </c>
      <c r="S5" s="180">
        <v>2</v>
      </c>
      <c r="T5" s="180">
        <v>2</v>
      </c>
      <c r="U5" s="180">
        <v>2</v>
      </c>
      <c r="V5" s="180">
        <v>2</v>
      </c>
      <c r="W5" s="180">
        <v>2</v>
      </c>
      <c r="X5" s="180">
        <v>2</v>
      </c>
      <c r="Y5" s="180">
        <v>2</v>
      </c>
      <c r="Z5" s="184"/>
      <c r="AA5" s="180">
        <v>4</v>
      </c>
      <c r="AB5" s="180">
        <v>4</v>
      </c>
      <c r="AC5" s="180">
        <v>4</v>
      </c>
      <c r="AD5" s="180">
        <v>4</v>
      </c>
      <c r="AE5" s="180">
        <v>4</v>
      </c>
      <c r="AF5" s="180">
        <v>4</v>
      </c>
      <c r="AG5" s="180">
        <v>4</v>
      </c>
      <c r="AH5" s="180">
        <v>4</v>
      </c>
      <c r="AI5" s="180">
        <v>4</v>
      </c>
      <c r="AJ5" s="180">
        <v>4</v>
      </c>
      <c r="AK5" s="180">
        <v>4</v>
      </c>
      <c r="AL5" s="180">
        <v>4</v>
      </c>
      <c r="AN5" s="185"/>
    </row>
    <row r="6" spans="1:40" x14ac:dyDescent="0.3">
      <c r="A6" s="174" t="s">
        <v>75</v>
      </c>
      <c r="B6" s="175" t="s">
        <v>65</v>
      </c>
      <c r="C6" s="176"/>
      <c r="D6" s="177" t="s">
        <v>76</v>
      </c>
      <c r="E6" s="177" t="s">
        <v>252</v>
      </c>
      <c r="F6" s="177" t="s">
        <v>252</v>
      </c>
      <c r="G6" s="177" t="s">
        <v>77</v>
      </c>
      <c r="H6" s="179" t="s">
        <v>68</v>
      </c>
      <c r="I6" s="180">
        <v>49</v>
      </c>
      <c r="J6" s="181">
        <v>1</v>
      </c>
      <c r="K6" s="181">
        <v>4</v>
      </c>
      <c r="L6" s="182">
        <v>39282</v>
      </c>
      <c r="M6" s="183" t="s">
        <v>78</v>
      </c>
      <c r="N6" s="180">
        <v>49</v>
      </c>
      <c r="O6" s="180">
        <v>49</v>
      </c>
      <c r="P6" s="180">
        <v>49</v>
      </c>
      <c r="Q6" s="180">
        <v>49</v>
      </c>
      <c r="R6" s="180">
        <v>49</v>
      </c>
      <c r="S6" s="180">
        <v>49</v>
      </c>
      <c r="T6" s="180">
        <v>49</v>
      </c>
      <c r="U6" s="180">
        <v>49</v>
      </c>
      <c r="V6" s="180">
        <v>49</v>
      </c>
      <c r="W6" s="180">
        <v>49</v>
      </c>
      <c r="X6" s="180">
        <v>49</v>
      </c>
      <c r="Y6" s="180">
        <v>49</v>
      </c>
      <c r="AA6" s="180">
        <v>49</v>
      </c>
      <c r="AB6" s="180">
        <v>49</v>
      </c>
      <c r="AC6" s="180">
        <v>49</v>
      </c>
      <c r="AD6" s="180">
        <v>49</v>
      </c>
      <c r="AE6" s="180">
        <v>49</v>
      </c>
      <c r="AF6" s="180">
        <v>49</v>
      </c>
      <c r="AG6" s="180">
        <v>49</v>
      </c>
      <c r="AH6" s="180">
        <v>49</v>
      </c>
      <c r="AI6" s="180">
        <v>49</v>
      </c>
      <c r="AJ6" s="180">
        <v>49</v>
      </c>
      <c r="AK6" s="180">
        <v>49</v>
      </c>
      <c r="AL6" s="180">
        <v>49</v>
      </c>
      <c r="AN6" s="185"/>
    </row>
    <row r="7" spans="1:40" x14ac:dyDescent="0.3">
      <c r="A7" s="174" t="s">
        <v>75</v>
      </c>
      <c r="B7" s="175" t="s">
        <v>65</v>
      </c>
      <c r="C7" s="176"/>
      <c r="D7" s="177" t="s">
        <v>79</v>
      </c>
      <c r="E7" s="177" t="s">
        <v>252</v>
      </c>
      <c r="F7" s="177" t="s">
        <v>252</v>
      </c>
      <c r="G7" s="177" t="s">
        <v>80</v>
      </c>
      <c r="H7" s="179" t="s">
        <v>68</v>
      </c>
      <c r="I7" s="180">
        <v>47.3</v>
      </c>
      <c r="J7" s="181">
        <v>1</v>
      </c>
      <c r="K7" s="181">
        <v>4</v>
      </c>
      <c r="L7" s="182">
        <v>39283</v>
      </c>
      <c r="M7" s="183" t="s">
        <v>78</v>
      </c>
      <c r="N7" s="180">
        <v>47.3</v>
      </c>
      <c r="O7" s="180">
        <v>47.3</v>
      </c>
      <c r="P7" s="180">
        <v>47.3</v>
      </c>
      <c r="Q7" s="180">
        <v>47.3</v>
      </c>
      <c r="R7" s="180">
        <v>47.3</v>
      </c>
      <c r="S7" s="180">
        <v>47.3</v>
      </c>
      <c r="T7" s="180">
        <v>47.3</v>
      </c>
      <c r="U7" s="180">
        <v>47.3</v>
      </c>
      <c r="V7" s="180">
        <v>47.3</v>
      </c>
      <c r="W7" s="180">
        <v>47.3</v>
      </c>
      <c r="X7" s="180">
        <v>47.3</v>
      </c>
      <c r="Y7" s="180">
        <v>47.3</v>
      </c>
      <c r="AA7" s="180">
        <v>47.3</v>
      </c>
      <c r="AB7" s="180">
        <v>47.3</v>
      </c>
      <c r="AC7" s="180">
        <v>47.3</v>
      </c>
      <c r="AD7" s="180">
        <v>47.3</v>
      </c>
      <c r="AE7" s="180">
        <v>47.3</v>
      </c>
      <c r="AF7" s="180">
        <v>47.3</v>
      </c>
      <c r="AG7" s="180">
        <v>47.3</v>
      </c>
      <c r="AH7" s="180">
        <v>47.3</v>
      </c>
      <c r="AI7" s="180">
        <v>47.3</v>
      </c>
      <c r="AJ7" s="180">
        <v>47.3</v>
      </c>
      <c r="AK7" s="180">
        <v>47.3</v>
      </c>
      <c r="AL7" s="180">
        <v>47.3</v>
      </c>
      <c r="AN7" s="185"/>
    </row>
    <row r="8" spans="1:40" x14ac:dyDescent="0.3">
      <c r="A8" s="174" t="s">
        <v>75</v>
      </c>
      <c r="B8" s="175" t="s">
        <v>65</v>
      </c>
      <c r="C8" s="176"/>
      <c r="D8" s="177" t="s">
        <v>81</v>
      </c>
      <c r="E8" s="177" t="s">
        <v>252</v>
      </c>
      <c r="F8" s="177" t="s">
        <v>252</v>
      </c>
      <c r="G8" s="177" t="s">
        <v>82</v>
      </c>
      <c r="H8" s="179" t="s">
        <v>68</v>
      </c>
      <c r="I8" s="180">
        <v>45.64</v>
      </c>
      <c r="J8" s="181">
        <v>1</v>
      </c>
      <c r="K8" s="181">
        <v>4</v>
      </c>
      <c r="L8" s="182">
        <v>39280</v>
      </c>
      <c r="M8" s="183" t="s">
        <v>78</v>
      </c>
      <c r="N8" s="180">
        <v>45.64</v>
      </c>
      <c r="O8" s="180">
        <v>45.64</v>
      </c>
      <c r="P8" s="180">
        <v>45.64</v>
      </c>
      <c r="Q8" s="180">
        <v>45.64</v>
      </c>
      <c r="R8" s="180">
        <v>45.64</v>
      </c>
      <c r="S8" s="180">
        <v>45.64</v>
      </c>
      <c r="T8" s="180">
        <v>45.64</v>
      </c>
      <c r="U8" s="180">
        <v>45.64</v>
      </c>
      <c r="V8" s="180">
        <v>45.64</v>
      </c>
      <c r="W8" s="180">
        <v>45.64</v>
      </c>
      <c r="X8" s="180">
        <v>45.64</v>
      </c>
      <c r="Y8" s="180">
        <v>45.64</v>
      </c>
      <c r="AA8" s="180">
        <v>45.64</v>
      </c>
      <c r="AB8" s="180">
        <v>45.64</v>
      </c>
      <c r="AC8" s="180">
        <v>45.64</v>
      </c>
      <c r="AD8" s="180">
        <v>45.64</v>
      </c>
      <c r="AE8" s="180">
        <v>45.64</v>
      </c>
      <c r="AF8" s="180">
        <v>45.64</v>
      </c>
      <c r="AG8" s="180">
        <v>45.64</v>
      </c>
      <c r="AH8" s="180">
        <v>45.64</v>
      </c>
      <c r="AI8" s="180">
        <v>45.64</v>
      </c>
      <c r="AJ8" s="180">
        <v>45.64</v>
      </c>
      <c r="AK8" s="180">
        <v>45.64</v>
      </c>
      <c r="AL8" s="180">
        <v>45.64</v>
      </c>
      <c r="AN8" s="185"/>
    </row>
    <row r="9" spans="1:40" x14ac:dyDescent="0.3">
      <c r="A9" s="174" t="s">
        <v>83</v>
      </c>
      <c r="B9" s="175" t="s">
        <v>65</v>
      </c>
      <c r="C9" s="176"/>
      <c r="D9" s="177" t="s">
        <v>84</v>
      </c>
      <c r="E9" s="177" t="s">
        <v>245</v>
      </c>
      <c r="F9" s="177" t="s">
        <v>246</v>
      </c>
      <c r="G9" s="177" t="s">
        <v>85</v>
      </c>
      <c r="H9" s="179" t="s">
        <v>33</v>
      </c>
      <c r="I9" s="180">
        <v>48.56</v>
      </c>
      <c r="J9" s="181">
        <v>1</v>
      </c>
      <c r="K9" s="181">
        <v>4</v>
      </c>
      <c r="L9" s="182">
        <v>40026</v>
      </c>
      <c r="M9" s="183" t="s">
        <v>78</v>
      </c>
      <c r="N9" s="180">
        <v>48.56</v>
      </c>
      <c r="O9" s="180">
        <v>48.56</v>
      </c>
      <c r="P9" s="180">
        <v>48.56</v>
      </c>
      <c r="Q9" s="180">
        <v>48.56</v>
      </c>
      <c r="R9" s="180">
        <v>48.56</v>
      </c>
      <c r="S9" s="180">
        <v>48.56</v>
      </c>
      <c r="T9" s="180">
        <v>48.56</v>
      </c>
      <c r="U9" s="180">
        <v>48.56</v>
      </c>
      <c r="V9" s="180">
        <v>48.56</v>
      </c>
      <c r="W9" s="180">
        <v>48.56</v>
      </c>
      <c r="X9" s="180">
        <v>48.56</v>
      </c>
      <c r="Y9" s="180">
        <v>48.56</v>
      </c>
      <c r="AA9" s="180">
        <v>48.56</v>
      </c>
      <c r="AB9" s="180">
        <v>48.56</v>
      </c>
      <c r="AC9" s="180">
        <v>48.56</v>
      </c>
      <c r="AD9" s="180">
        <v>48.56</v>
      </c>
      <c r="AE9" s="180">
        <v>48.56</v>
      </c>
      <c r="AF9" s="180">
        <v>48.56</v>
      </c>
      <c r="AG9" s="180">
        <v>48.56</v>
      </c>
      <c r="AH9" s="180">
        <v>48.56</v>
      </c>
      <c r="AI9" s="180">
        <v>48.56</v>
      </c>
      <c r="AJ9" s="180">
        <v>48.56</v>
      </c>
      <c r="AK9" s="180">
        <v>48.56</v>
      </c>
      <c r="AL9" s="180">
        <v>48.56</v>
      </c>
      <c r="AN9" s="185"/>
    </row>
    <row r="10" spans="1:40" x14ac:dyDescent="0.3">
      <c r="A10" s="174" t="s">
        <v>75</v>
      </c>
      <c r="B10" s="175" t="s">
        <v>65</v>
      </c>
      <c r="C10" s="176"/>
      <c r="D10" s="177" t="s">
        <v>86</v>
      </c>
      <c r="E10" s="177" t="s">
        <v>252</v>
      </c>
      <c r="F10" s="177" t="s">
        <v>252</v>
      </c>
      <c r="G10" s="177" t="s">
        <v>87</v>
      </c>
      <c r="H10" s="179" t="s">
        <v>68</v>
      </c>
      <c r="I10" s="180">
        <v>47.18</v>
      </c>
      <c r="J10" s="181">
        <v>1</v>
      </c>
      <c r="K10" s="181">
        <v>4</v>
      </c>
      <c r="L10" s="182">
        <v>39282</v>
      </c>
      <c r="M10" s="183" t="s">
        <v>78</v>
      </c>
      <c r="N10" s="180">
        <v>47.18</v>
      </c>
      <c r="O10" s="180">
        <v>47.18</v>
      </c>
      <c r="P10" s="180">
        <v>47.18</v>
      </c>
      <c r="Q10" s="180">
        <v>47.18</v>
      </c>
      <c r="R10" s="180">
        <v>47.18</v>
      </c>
      <c r="S10" s="180">
        <v>47.18</v>
      </c>
      <c r="T10" s="180">
        <v>47.18</v>
      </c>
      <c r="U10" s="180">
        <v>47.18</v>
      </c>
      <c r="V10" s="180">
        <v>47.18</v>
      </c>
      <c r="W10" s="180">
        <v>47.18</v>
      </c>
      <c r="X10" s="180">
        <v>47.18</v>
      </c>
      <c r="Y10" s="180">
        <v>47.18</v>
      </c>
      <c r="AA10" s="180">
        <v>47.18</v>
      </c>
      <c r="AB10" s="180">
        <v>47.18</v>
      </c>
      <c r="AC10" s="180">
        <v>47.18</v>
      </c>
      <c r="AD10" s="180">
        <v>47.18</v>
      </c>
      <c r="AE10" s="180">
        <v>47.18</v>
      </c>
      <c r="AF10" s="180">
        <v>47.18</v>
      </c>
      <c r="AG10" s="180">
        <v>47.18</v>
      </c>
      <c r="AH10" s="180">
        <v>47.18</v>
      </c>
      <c r="AI10" s="180">
        <v>47.18</v>
      </c>
      <c r="AJ10" s="180">
        <v>47.18</v>
      </c>
      <c r="AK10" s="180">
        <v>47.18</v>
      </c>
      <c r="AL10" s="180">
        <v>47.18</v>
      </c>
      <c r="AN10" s="185"/>
    </row>
    <row r="11" spans="1:40" x14ac:dyDescent="0.3">
      <c r="A11" s="174" t="s">
        <v>88</v>
      </c>
      <c r="B11" s="175" t="s">
        <v>65</v>
      </c>
      <c r="C11" s="176" t="s">
        <v>89</v>
      </c>
      <c r="D11" s="177" t="s">
        <v>90</v>
      </c>
      <c r="E11" s="177" t="s">
        <v>253</v>
      </c>
      <c r="F11" s="177" t="s">
        <v>253</v>
      </c>
      <c r="G11" s="177" t="s">
        <v>91</v>
      </c>
      <c r="H11" s="179" t="s">
        <v>68</v>
      </c>
      <c r="I11" s="180">
        <v>10</v>
      </c>
      <c r="J11" s="181">
        <v>1</v>
      </c>
      <c r="K11" s="181">
        <v>1</v>
      </c>
      <c r="L11" s="182">
        <v>42917</v>
      </c>
      <c r="M11" s="183" t="s">
        <v>78</v>
      </c>
      <c r="N11" s="180">
        <v>10</v>
      </c>
      <c r="O11" s="180">
        <v>10</v>
      </c>
      <c r="P11" s="180">
        <v>10</v>
      </c>
      <c r="Q11" s="180">
        <v>10</v>
      </c>
      <c r="R11" s="180">
        <v>10</v>
      </c>
      <c r="S11" s="180">
        <v>10</v>
      </c>
      <c r="T11" s="180">
        <v>10</v>
      </c>
      <c r="U11" s="180">
        <v>10</v>
      </c>
      <c r="V11" s="180">
        <v>10</v>
      </c>
      <c r="W11" s="180">
        <v>10</v>
      </c>
      <c r="X11" s="180">
        <v>10</v>
      </c>
      <c r="Y11" s="180">
        <v>10</v>
      </c>
      <c r="AA11" s="180">
        <v>20</v>
      </c>
      <c r="AB11" s="180">
        <v>20</v>
      </c>
      <c r="AC11" s="180">
        <v>20</v>
      </c>
      <c r="AD11" s="180">
        <v>20</v>
      </c>
      <c r="AE11" s="180">
        <v>20</v>
      </c>
      <c r="AF11" s="180">
        <v>20</v>
      </c>
      <c r="AG11" s="180">
        <v>20</v>
      </c>
      <c r="AH11" s="180">
        <v>20</v>
      </c>
      <c r="AI11" s="180">
        <v>20</v>
      </c>
      <c r="AJ11" s="180">
        <v>20</v>
      </c>
      <c r="AK11" s="180">
        <v>20</v>
      </c>
      <c r="AL11" s="180">
        <v>20</v>
      </c>
      <c r="AN11" s="185"/>
    </row>
    <row r="12" spans="1:40" x14ac:dyDescent="0.3">
      <c r="A12" s="174" t="s">
        <v>88</v>
      </c>
      <c r="B12" s="175" t="s">
        <v>65</v>
      </c>
      <c r="C12" s="176" t="s">
        <v>89</v>
      </c>
      <c r="D12" s="177" t="s">
        <v>92</v>
      </c>
      <c r="E12" s="177" t="s">
        <v>253</v>
      </c>
      <c r="F12" s="177" t="s">
        <v>253</v>
      </c>
      <c r="G12" s="177" t="s">
        <v>93</v>
      </c>
      <c r="H12" s="179" t="s">
        <v>68</v>
      </c>
      <c r="I12" s="180">
        <v>10</v>
      </c>
      <c r="J12" s="181">
        <v>1</v>
      </c>
      <c r="K12" s="181">
        <v>1</v>
      </c>
      <c r="L12" s="182">
        <v>42917</v>
      </c>
      <c r="M12" s="183" t="s">
        <v>78</v>
      </c>
      <c r="N12" s="180">
        <v>10</v>
      </c>
      <c r="O12" s="180">
        <v>10</v>
      </c>
      <c r="P12" s="180">
        <v>10</v>
      </c>
      <c r="Q12" s="180">
        <v>10</v>
      </c>
      <c r="R12" s="180">
        <v>10</v>
      </c>
      <c r="S12" s="180">
        <v>10</v>
      </c>
      <c r="T12" s="180">
        <v>10</v>
      </c>
      <c r="U12" s="180">
        <v>10</v>
      </c>
      <c r="V12" s="180">
        <v>10</v>
      </c>
      <c r="W12" s="180">
        <v>10</v>
      </c>
      <c r="X12" s="180">
        <v>10</v>
      </c>
      <c r="Y12" s="180">
        <v>10</v>
      </c>
      <c r="AA12" s="180">
        <v>20</v>
      </c>
      <c r="AB12" s="180">
        <v>20</v>
      </c>
      <c r="AC12" s="180">
        <v>20</v>
      </c>
      <c r="AD12" s="180">
        <v>20</v>
      </c>
      <c r="AE12" s="180">
        <v>20</v>
      </c>
      <c r="AF12" s="180">
        <v>20</v>
      </c>
      <c r="AG12" s="180">
        <v>20</v>
      </c>
      <c r="AH12" s="180">
        <v>20</v>
      </c>
      <c r="AI12" s="180">
        <v>20</v>
      </c>
      <c r="AJ12" s="180">
        <v>20</v>
      </c>
      <c r="AK12" s="180">
        <v>20</v>
      </c>
      <c r="AL12" s="180">
        <v>20</v>
      </c>
      <c r="AN12" s="185"/>
    </row>
    <row r="13" spans="1:40" x14ac:dyDescent="0.3">
      <c r="A13" s="174" t="s">
        <v>94</v>
      </c>
      <c r="B13" s="175" t="s">
        <v>65</v>
      </c>
      <c r="C13" s="176"/>
      <c r="D13" s="177" t="s">
        <v>95</v>
      </c>
      <c r="E13" s="177" t="s">
        <v>245</v>
      </c>
      <c r="F13" s="177" t="s">
        <v>246</v>
      </c>
      <c r="G13" s="177" t="s">
        <v>96</v>
      </c>
      <c r="H13" s="179" t="s">
        <v>68</v>
      </c>
      <c r="I13" s="180">
        <v>7.93</v>
      </c>
      <c r="J13" s="181" t="s">
        <v>97</v>
      </c>
      <c r="K13" s="181">
        <v>4</v>
      </c>
      <c r="L13" s="182">
        <v>32140</v>
      </c>
      <c r="M13" s="183">
        <v>46265.999988425923</v>
      </c>
      <c r="N13" s="180">
        <v>9.86</v>
      </c>
      <c r="O13" s="180">
        <v>4.43</v>
      </c>
      <c r="P13" s="180">
        <v>8.1999999999999993</v>
      </c>
      <c r="Q13" s="180">
        <v>0.96</v>
      </c>
      <c r="R13" s="180">
        <v>7.61</v>
      </c>
      <c r="S13" s="180">
        <v>7.23</v>
      </c>
      <c r="T13" s="180">
        <v>10.64</v>
      </c>
      <c r="U13" s="180">
        <v>10.17</v>
      </c>
      <c r="V13" s="208"/>
      <c r="W13" s="208"/>
      <c r="X13" s="208"/>
      <c r="Y13" s="208"/>
      <c r="AA13" s="180" t="s">
        <v>97</v>
      </c>
      <c r="AB13" s="180" t="s">
        <v>97</v>
      </c>
      <c r="AC13" s="180" t="s">
        <v>97</v>
      </c>
      <c r="AD13" s="180" t="s">
        <v>97</v>
      </c>
      <c r="AE13" s="180" t="s">
        <v>97</v>
      </c>
      <c r="AF13" s="180" t="s">
        <v>97</v>
      </c>
      <c r="AG13" s="180" t="s">
        <v>97</v>
      </c>
      <c r="AH13" s="180" t="s">
        <v>97</v>
      </c>
      <c r="AI13" s="180" t="s">
        <v>97</v>
      </c>
      <c r="AJ13" s="180" t="s">
        <v>97</v>
      </c>
      <c r="AK13" s="180" t="s">
        <v>97</v>
      </c>
      <c r="AL13" s="180" t="s">
        <v>97</v>
      </c>
      <c r="AN13" s="185"/>
    </row>
    <row r="14" spans="1:40" x14ac:dyDescent="0.3">
      <c r="A14" s="174" t="s">
        <v>98</v>
      </c>
      <c r="B14" s="175" t="s">
        <v>65</v>
      </c>
      <c r="C14" s="176" t="s">
        <v>99</v>
      </c>
      <c r="D14" s="177" t="s">
        <v>100</v>
      </c>
      <c r="E14" s="177" t="s">
        <v>245</v>
      </c>
      <c r="F14" s="177" t="s">
        <v>246</v>
      </c>
      <c r="G14" s="177" t="s">
        <v>101</v>
      </c>
      <c r="H14" s="179" t="s">
        <v>68</v>
      </c>
      <c r="I14" s="180">
        <v>674.7</v>
      </c>
      <c r="J14" s="181">
        <v>1</v>
      </c>
      <c r="K14" s="181">
        <v>4</v>
      </c>
      <c r="L14" s="182">
        <v>43983</v>
      </c>
      <c r="M14" s="183">
        <v>51287</v>
      </c>
      <c r="N14" s="180">
        <v>674.7</v>
      </c>
      <c r="O14" s="180">
        <v>674.7</v>
      </c>
      <c r="P14" s="180">
        <v>674.7</v>
      </c>
      <c r="Q14" s="180">
        <v>674.7</v>
      </c>
      <c r="R14" s="180">
        <v>674.7</v>
      </c>
      <c r="S14" s="180">
        <v>674.7</v>
      </c>
      <c r="T14" s="180">
        <v>674.7</v>
      </c>
      <c r="U14" s="180">
        <v>674.7</v>
      </c>
      <c r="V14" s="180">
        <v>674.7</v>
      </c>
      <c r="W14" s="180">
        <v>674.7</v>
      </c>
      <c r="X14" s="180">
        <v>674.7</v>
      </c>
      <c r="Y14" s="180">
        <v>674.7</v>
      </c>
      <c r="AA14" s="180">
        <v>541.94000000000005</v>
      </c>
      <c r="AB14" s="180">
        <v>541.94000000000005</v>
      </c>
      <c r="AC14" s="180">
        <v>541.94000000000005</v>
      </c>
      <c r="AD14" s="180">
        <v>541.94000000000005</v>
      </c>
      <c r="AE14" s="180">
        <v>541.94000000000005</v>
      </c>
      <c r="AF14" s="180">
        <v>541.94000000000005</v>
      </c>
      <c r="AG14" s="180">
        <v>541.94000000000005</v>
      </c>
      <c r="AH14" s="180">
        <v>541.94000000000005</v>
      </c>
      <c r="AI14" s="180">
        <v>541.94000000000005</v>
      </c>
      <c r="AJ14" s="180">
        <v>541.94000000000005</v>
      </c>
      <c r="AK14" s="180">
        <v>541.94000000000005</v>
      </c>
      <c r="AL14" s="180">
        <v>541.94000000000005</v>
      </c>
      <c r="AN14" s="185"/>
    </row>
    <row r="15" spans="1:40" x14ac:dyDescent="0.3">
      <c r="A15" s="174" t="s">
        <v>98</v>
      </c>
      <c r="B15" s="175" t="s">
        <v>65</v>
      </c>
      <c r="C15" s="176" t="s">
        <v>99</v>
      </c>
      <c r="D15" s="177" t="s">
        <v>102</v>
      </c>
      <c r="E15" s="177" t="s">
        <v>245</v>
      </c>
      <c r="F15" s="177" t="s">
        <v>246</v>
      </c>
      <c r="G15" s="177" t="s">
        <v>103</v>
      </c>
      <c r="H15" s="179" t="s">
        <v>68</v>
      </c>
      <c r="I15" s="180">
        <v>673.8</v>
      </c>
      <c r="J15" s="181">
        <v>1</v>
      </c>
      <c r="K15" s="181">
        <v>4</v>
      </c>
      <c r="L15" s="182">
        <v>43952</v>
      </c>
      <c r="M15" s="183">
        <v>51256</v>
      </c>
      <c r="N15" s="180">
        <v>673.8</v>
      </c>
      <c r="O15" s="180">
        <v>673.8</v>
      </c>
      <c r="P15" s="180">
        <v>673.8</v>
      </c>
      <c r="Q15" s="180">
        <v>673.8</v>
      </c>
      <c r="R15" s="180">
        <v>673.8</v>
      </c>
      <c r="S15" s="180">
        <v>673.8</v>
      </c>
      <c r="T15" s="180">
        <v>673.8</v>
      </c>
      <c r="U15" s="180">
        <v>673.8</v>
      </c>
      <c r="V15" s="180">
        <v>673.8</v>
      </c>
      <c r="W15" s="180">
        <v>673.8</v>
      </c>
      <c r="X15" s="180">
        <v>673.8</v>
      </c>
      <c r="Y15" s="180">
        <v>673.8</v>
      </c>
      <c r="AA15" s="180">
        <v>534.64</v>
      </c>
      <c r="AB15" s="180">
        <v>534.64</v>
      </c>
      <c r="AC15" s="180">
        <v>534.64</v>
      </c>
      <c r="AD15" s="180">
        <v>534.64</v>
      </c>
      <c r="AE15" s="180">
        <v>534.64</v>
      </c>
      <c r="AF15" s="180">
        <v>534.64</v>
      </c>
      <c r="AG15" s="180">
        <v>534.64</v>
      </c>
      <c r="AH15" s="180">
        <v>534.64</v>
      </c>
      <c r="AI15" s="180">
        <v>534.64</v>
      </c>
      <c r="AJ15" s="180">
        <v>534.64</v>
      </c>
      <c r="AK15" s="180">
        <v>534.64</v>
      </c>
      <c r="AL15" s="180">
        <v>534.64</v>
      </c>
      <c r="AN15" s="185"/>
    </row>
    <row r="16" spans="1:40" x14ac:dyDescent="0.3">
      <c r="A16" s="174" t="s">
        <v>98</v>
      </c>
      <c r="B16" s="175" t="s">
        <v>65</v>
      </c>
      <c r="C16" s="176" t="s">
        <v>99</v>
      </c>
      <c r="D16" s="177" t="s">
        <v>104</v>
      </c>
      <c r="E16" s="177" t="s">
        <v>245</v>
      </c>
      <c r="F16" s="177" t="s">
        <v>246</v>
      </c>
      <c r="G16" s="177" t="s">
        <v>105</v>
      </c>
      <c r="H16" s="179" t="s">
        <v>68</v>
      </c>
      <c r="I16" s="180">
        <v>49</v>
      </c>
      <c r="J16" s="181">
        <v>1</v>
      </c>
      <c r="K16" s="181">
        <v>4</v>
      </c>
      <c r="L16" s="182">
        <v>44013</v>
      </c>
      <c r="M16" s="183">
        <v>51317</v>
      </c>
      <c r="N16" s="180">
        <v>49.65</v>
      </c>
      <c r="O16" s="180">
        <v>49.65</v>
      </c>
      <c r="P16" s="180">
        <v>49.65</v>
      </c>
      <c r="Q16" s="180">
        <v>49.65</v>
      </c>
      <c r="R16" s="180">
        <v>49.65</v>
      </c>
      <c r="S16" s="180">
        <v>49.65</v>
      </c>
      <c r="T16" s="180">
        <v>49.65</v>
      </c>
      <c r="U16" s="180">
        <v>49.65</v>
      </c>
      <c r="V16" s="180">
        <v>49.65</v>
      </c>
      <c r="W16" s="180">
        <v>49.65</v>
      </c>
      <c r="X16" s="180">
        <v>49.65</v>
      </c>
      <c r="Y16" s="180">
        <v>49.65</v>
      </c>
      <c r="AA16" s="180">
        <v>49.65</v>
      </c>
      <c r="AB16" s="180">
        <v>49.65</v>
      </c>
      <c r="AC16" s="180">
        <v>49.65</v>
      </c>
      <c r="AD16" s="180">
        <v>49.65</v>
      </c>
      <c r="AE16" s="180">
        <v>49.65</v>
      </c>
      <c r="AF16" s="180">
        <v>49.65</v>
      </c>
      <c r="AG16" s="180">
        <v>49.65</v>
      </c>
      <c r="AH16" s="180">
        <v>49.65</v>
      </c>
      <c r="AI16" s="180">
        <v>49.65</v>
      </c>
      <c r="AJ16" s="180">
        <v>49.65</v>
      </c>
      <c r="AK16" s="180">
        <v>49.65</v>
      </c>
      <c r="AL16" s="180">
        <v>49.65</v>
      </c>
      <c r="AN16" s="185"/>
    </row>
    <row r="17" spans="1:40" x14ac:dyDescent="0.3">
      <c r="A17" s="174" t="s">
        <v>98</v>
      </c>
      <c r="B17" s="175" t="s">
        <v>65</v>
      </c>
      <c r="C17" s="176" t="s">
        <v>99</v>
      </c>
      <c r="D17" s="177" t="s">
        <v>104</v>
      </c>
      <c r="E17" s="177" t="s">
        <v>245</v>
      </c>
      <c r="F17" s="177" t="s">
        <v>246</v>
      </c>
      <c r="G17" s="177" t="s">
        <v>106</v>
      </c>
      <c r="H17" s="179" t="s">
        <v>68</v>
      </c>
      <c r="I17" s="180">
        <v>49</v>
      </c>
      <c r="J17" s="181">
        <v>1</v>
      </c>
      <c r="K17" s="181">
        <v>4</v>
      </c>
      <c r="L17" s="182">
        <v>44013</v>
      </c>
      <c r="M17" s="183">
        <v>51317</v>
      </c>
      <c r="N17" s="180">
        <v>49.65</v>
      </c>
      <c r="O17" s="180">
        <v>49.65</v>
      </c>
      <c r="P17" s="180">
        <v>49.65</v>
      </c>
      <c r="Q17" s="180">
        <v>49.65</v>
      </c>
      <c r="R17" s="180">
        <v>49.65</v>
      </c>
      <c r="S17" s="180">
        <v>49.65</v>
      </c>
      <c r="T17" s="180">
        <v>49.65</v>
      </c>
      <c r="U17" s="180">
        <v>49.65</v>
      </c>
      <c r="V17" s="180">
        <v>49.65</v>
      </c>
      <c r="W17" s="180">
        <v>49.65</v>
      </c>
      <c r="X17" s="180">
        <v>49.65</v>
      </c>
      <c r="Y17" s="180">
        <v>49.65</v>
      </c>
      <c r="AA17" s="180">
        <v>49.65</v>
      </c>
      <c r="AB17" s="180">
        <v>49.65</v>
      </c>
      <c r="AC17" s="180">
        <v>49.65</v>
      </c>
      <c r="AD17" s="180">
        <v>49.65</v>
      </c>
      <c r="AE17" s="180">
        <v>49.65</v>
      </c>
      <c r="AF17" s="180">
        <v>49.65</v>
      </c>
      <c r="AG17" s="180">
        <v>49.65</v>
      </c>
      <c r="AH17" s="180">
        <v>49.65</v>
      </c>
      <c r="AI17" s="180">
        <v>49.65</v>
      </c>
      <c r="AJ17" s="180">
        <v>49.65</v>
      </c>
      <c r="AK17" s="180">
        <v>49.65</v>
      </c>
      <c r="AL17" s="180">
        <v>49.65</v>
      </c>
      <c r="AN17" s="185"/>
    </row>
    <row r="18" spans="1:40" x14ac:dyDescent="0.3">
      <c r="A18" s="174" t="s">
        <v>98</v>
      </c>
      <c r="B18" s="175" t="s">
        <v>65</v>
      </c>
      <c r="C18" s="176" t="s">
        <v>99</v>
      </c>
      <c r="D18" s="177" t="s">
        <v>107</v>
      </c>
      <c r="E18" s="177" t="s">
        <v>253</v>
      </c>
      <c r="F18" s="177" t="s">
        <v>253</v>
      </c>
      <c r="G18" s="177" t="s">
        <v>108</v>
      </c>
      <c r="H18" s="179" t="s">
        <v>68</v>
      </c>
      <c r="I18" s="180">
        <v>100</v>
      </c>
      <c r="J18" s="181">
        <v>1</v>
      </c>
      <c r="K18" s="181">
        <v>1</v>
      </c>
      <c r="L18" s="182">
        <v>44197</v>
      </c>
      <c r="M18" s="183">
        <v>51501</v>
      </c>
      <c r="N18" s="180">
        <v>100</v>
      </c>
      <c r="O18" s="180">
        <v>100</v>
      </c>
      <c r="P18" s="180">
        <v>100</v>
      </c>
      <c r="Q18" s="180">
        <v>100</v>
      </c>
      <c r="R18" s="180">
        <v>100</v>
      </c>
      <c r="S18" s="180">
        <v>100</v>
      </c>
      <c r="T18" s="180">
        <v>100</v>
      </c>
      <c r="U18" s="180">
        <v>100</v>
      </c>
      <c r="V18" s="180">
        <v>100</v>
      </c>
      <c r="W18" s="180">
        <v>100</v>
      </c>
      <c r="X18" s="180">
        <v>100</v>
      </c>
      <c r="Y18" s="180">
        <v>100</v>
      </c>
      <c r="AA18" s="180">
        <v>200</v>
      </c>
      <c r="AB18" s="180">
        <v>200</v>
      </c>
      <c r="AC18" s="180">
        <v>200</v>
      </c>
      <c r="AD18" s="180">
        <v>200</v>
      </c>
      <c r="AE18" s="180">
        <v>200</v>
      </c>
      <c r="AF18" s="180">
        <v>200</v>
      </c>
      <c r="AG18" s="180">
        <v>200</v>
      </c>
      <c r="AH18" s="180">
        <v>200</v>
      </c>
      <c r="AI18" s="180">
        <v>200</v>
      </c>
      <c r="AJ18" s="180">
        <v>200</v>
      </c>
      <c r="AK18" s="180">
        <v>200</v>
      </c>
      <c r="AL18" s="180">
        <v>200</v>
      </c>
      <c r="AN18" s="185"/>
    </row>
    <row r="19" spans="1:40" x14ac:dyDescent="0.3">
      <c r="A19" s="174" t="s">
        <v>109</v>
      </c>
      <c r="B19" s="175" t="s">
        <v>65</v>
      </c>
      <c r="C19" s="176" t="s">
        <v>99</v>
      </c>
      <c r="D19" s="177" t="s">
        <v>110</v>
      </c>
      <c r="E19" s="177" t="s">
        <v>249</v>
      </c>
      <c r="F19" s="177" t="s">
        <v>250</v>
      </c>
      <c r="G19" s="177" t="s">
        <v>111</v>
      </c>
      <c r="H19" s="179" t="s">
        <v>33</v>
      </c>
      <c r="I19" s="180">
        <v>100</v>
      </c>
      <c r="J19" s="181">
        <v>3</v>
      </c>
      <c r="K19" s="181">
        <v>1</v>
      </c>
      <c r="L19" s="182">
        <v>44378</v>
      </c>
      <c r="M19" s="183">
        <v>51591</v>
      </c>
      <c r="N19" s="180">
        <v>100</v>
      </c>
      <c r="O19" s="180">
        <v>100</v>
      </c>
      <c r="P19" s="180">
        <v>100</v>
      </c>
      <c r="Q19" s="180">
        <v>100</v>
      </c>
      <c r="R19" s="180">
        <v>100</v>
      </c>
      <c r="S19" s="180">
        <v>100</v>
      </c>
      <c r="T19" s="180">
        <v>100</v>
      </c>
      <c r="U19" s="180">
        <v>100</v>
      </c>
      <c r="V19" s="180">
        <v>100</v>
      </c>
      <c r="W19" s="180">
        <v>100</v>
      </c>
      <c r="X19" s="180">
        <v>100</v>
      </c>
      <c r="Y19" s="180">
        <v>100</v>
      </c>
      <c r="AA19" s="180">
        <v>100</v>
      </c>
      <c r="AB19" s="180">
        <v>100</v>
      </c>
      <c r="AC19" s="180">
        <v>100</v>
      </c>
      <c r="AD19" s="180">
        <v>100</v>
      </c>
      <c r="AE19" s="180">
        <v>100</v>
      </c>
      <c r="AF19" s="180">
        <v>100</v>
      </c>
      <c r="AG19" s="180">
        <v>100</v>
      </c>
      <c r="AH19" s="180">
        <v>100</v>
      </c>
      <c r="AI19" s="180">
        <v>100</v>
      </c>
      <c r="AJ19" s="180">
        <v>100</v>
      </c>
      <c r="AK19" s="180">
        <v>100</v>
      </c>
      <c r="AL19" s="180">
        <v>100</v>
      </c>
      <c r="AN19" s="185"/>
    </row>
    <row r="20" spans="1:40" x14ac:dyDescent="0.3">
      <c r="A20" s="174" t="s">
        <v>112</v>
      </c>
      <c r="B20" s="175" t="s">
        <v>65</v>
      </c>
      <c r="C20" s="176" t="s">
        <v>99</v>
      </c>
      <c r="D20" s="177" t="s">
        <v>113</v>
      </c>
      <c r="E20" s="177" t="s">
        <v>249</v>
      </c>
      <c r="F20" s="177" t="s">
        <v>250</v>
      </c>
      <c r="G20" s="177" t="s">
        <v>114</v>
      </c>
      <c r="H20" s="179" t="s">
        <v>33</v>
      </c>
      <c r="I20" s="180">
        <v>40</v>
      </c>
      <c r="J20" s="181">
        <v>3</v>
      </c>
      <c r="K20" s="181">
        <v>1</v>
      </c>
      <c r="L20" s="182">
        <v>45444</v>
      </c>
      <c r="M20" s="183">
        <v>51470</v>
      </c>
      <c r="N20" s="180">
        <v>40</v>
      </c>
      <c r="O20" s="180">
        <v>40</v>
      </c>
      <c r="P20" s="180">
        <v>40</v>
      </c>
      <c r="Q20" s="180">
        <v>40</v>
      </c>
      <c r="R20" s="180">
        <v>40</v>
      </c>
      <c r="S20" s="180">
        <v>40</v>
      </c>
      <c r="T20" s="180">
        <v>40</v>
      </c>
      <c r="U20" s="180">
        <v>40</v>
      </c>
      <c r="V20" s="180">
        <v>40</v>
      </c>
      <c r="W20" s="180">
        <v>40</v>
      </c>
      <c r="X20" s="180">
        <v>40</v>
      </c>
      <c r="Y20" s="180">
        <v>40</v>
      </c>
      <c r="AA20" s="180">
        <v>40</v>
      </c>
      <c r="AB20" s="180">
        <v>40</v>
      </c>
      <c r="AC20" s="180">
        <v>40</v>
      </c>
      <c r="AD20" s="180">
        <v>40</v>
      </c>
      <c r="AE20" s="180">
        <v>40</v>
      </c>
      <c r="AF20" s="180">
        <v>40</v>
      </c>
      <c r="AG20" s="180">
        <v>40</v>
      </c>
      <c r="AH20" s="180">
        <v>40</v>
      </c>
      <c r="AI20" s="180">
        <v>40</v>
      </c>
      <c r="AJ20" s="180">
        <v>40</v>
      </c>
      <c r="AK20" s="180">
        <v>40</v>
      </c>
      <c r="AL20" s="180">
        <v>40</v>
      </c>
      <c r="AN20" s="185"/>
    </row>
    <row r="21" spans="1:40" x14ac:dyDescent="0.3">
      <c r="A21" s="174" t="s">
        <v>112</v>
      </c>
      <c r="B21" s="175" t="s">
        <v>65</v>
      </c>
      <c r="C21" s="176" t="s">
        <v>99</v>
      </c>
      <c r="D21" s="177" t="s">
        <v>115</v>
      </c>
      <c r="E21" s="177" t="s">
        <v>249</v>
      </c>
      <c r="F21" s="177" t="s">
        <v>250</v>
      </c>
      <c r="G21" s="177" t="s">
        <v>116</v>
      </c>
      <c r="H21" s="179" t="s">
        <v>33</v>
      </c>
      <c r="I21" s="180">
        <v>10</v>
      </c>
      <c r="J21" s="181">
        <v>3</v>
      </c>
      <c r="K21" s="181">
        <v>1</v>
      </c>
      <c r="L21" s="182">
        <v>44287</v>
      </c>
      <c r="M21" s="183">
        <v>51470</v>
      </c>
      <c r="N21" s="180">
        <v>10</v>
      </c>
      <c r="O21" s="180">
        <v>10</v>
      </c>
      <c r="P21" s="180">
        <v>10</v>
      </c>
      <c r="Q21" s="180">
        <v>10</v>
      </c>
      <c r="R21" s="180">
        <v>10</v>
      </c>
      <c r="S21" s="180">
        <v>10</v>
      </c>
      <c r="T21" s="180">
        <v>10</v>
      </c>
      <c r="U21" s="180">
        <v>10</v>
      </c>
      <c r="V21" s="180">
        <v>10</v>
      </c>
      <c r="W21" s="180">
        <v>10</v>
      </c>
      <c r="X21" s="180">
        <v>10</v>
      </c>
      <c r="Y21" s="180">
        <v>10</v>
      </c>
      <c r="AA21" s="180">
        <v>20</v>
      </c>
      <c r="AB21" s="180">
        <v>20</v>
      </c>
      <c r="AC21" s="180">
        <v>20</v>
      </c>
      <c r="AD21" s="180">
        <v>20</v>
      </c>
      <c r="AE21" s="180">
        <v>20</v>
      </c>
      <c r="AF21" s="180">
        <v>20</v>
      </c>
      <c r="AG21" s="180">
        <v>20</v>
      </c>
      <c r="AH21" s="180">
        <v>20</v>
      </c>
      <c r="AI21" s="180">
        <v>20</v>
      </c>
      <c r="AJ21" s="180">
        <v>20</v>
      </c>
      <c r="AK21" s="180">
        <v>20</v>
      </c>
      <c r="AL21" s="180">
        <v>20</v>
      </c>
      <c r="AN21" s="185"/>
    </row>
    <row r="22" spans="1:40" x14ac:dyDescent="0.3">
      <c r="A22" s="174" t="s">
        <v>112</v>
      </c>
      <c r="B22" s="175" t="s">
        <v>65</v>
      </c>
      <c r="C22" s="176" t="s">
        <v>99</v>
      </c>
      <c r="D22" s="177" t="s">
        <v>117</v>
      </c>
      <c r="E22" s="177" t="s">
        <v>249</v>
      </c>
      <c r="F22" s="177" t="s">
        <v>250</v>
      </c>
      <c r="G22" s="177" t="s">
        <v>118</v>
      </c>
      <c r="H22" s="179" t="s">
        <v>33</v>
      </c>
      <c r="I22" s="180">
        <v>11</v>
      </c>
      <c r="J22" s="181">
        <v>3</v>
      </c>
      <c r="K22" s="181">
        <v>1</v>
      </c>
      <c r="L22" s="182">
        <v>44348</v>
      </c>
      <c r="M22" s="183">
        <v>51501</v>
      </c>
      <c r="N22" s="180">
        <v>11</v>
      </c>
      <c r="O22" s="180">
        <v>11</v>
      </c>
      <c r="P22" s="180">
        <v>11</v>
      </c>
      <c r="Q22" s="180">
        <v>11</v>
      </c>
      <c r="R22" s="180">
        <v>11</v>
      </c>
      <c r="S22" s="180">
        <v>11</v>
      </c>
      <c r="T22" s="180">
        <v>11</v>
      </c>
      <c r="U22" s="180">
        <v>11</v>
      </c>
      <c r="V22" s="180">
        <v>11</v>
      </c>
      <c r="W22" s="180">
        <v>11</v>
      </c>
      <c r="X22" s="180">
        <v>11</v>
      </c>
      <c r="Y22" s="180">
        <v>11</v>
      </c>
      <c r="AA22" s="180">
        <v>22</v>
      </c>
      <c r="AB22" s="180">
        <v>22</v>
      </c>
      <c r="AC22" s="180">
        <v>22</v>
      </c>
      <c r="AD22" s="180">
        <v>22</v>
      </c>
      <c r="AE22" s="180">
        <v>22</v>
      </c>
      <c r="AF22" s="180">
        <v>22</v>
      </c>
      <c r="AG22" s="180">
        <v>22</v>
      </c>
      <c r="AH22" s="180">
        <v>22</v>
      </c>
      <c r="AI22" s="180">
        <v>22</v>
      </c>
      <c r="AJ22" s="180">
        <v>22</v>
      </c>
      <c r="AK22" s="180">
        <v>22</v>
      </c>
      <c r="AL22" s="180">
        <v>22</v>
      </c>
      <c r="AN22" s="185"/>
    </row>
    <row r="23" spans="1:40" x14ac:dyDescent="0.3">
      <c r="A23" s="174" t="s">
        <v>112</v>
      </c>
      <c r="B23" s="175" t="s">
        <v>65</v>
      </c>
      <c r="C23" s="176" t="s">
        <v>99</v>
      </c>
      <c r="D23" s="177" t="s">
        <v>119</v>
      </c>
      <c r="E23" s="177" t="s">
        <v>249</v>
      </c>
      <c r="F23" s="177" t="s">
        <v>250</v>
      </c>
      <c r="G23" s="177" t="s">
        <v>120</v>
      </c>
      <c r="H23" s="179" t="s">
        <v>33</v>
      </c>
      <c r="I23" s="180">
        <v>5</v>
      </c>
      <c r="J23" s="181">
        <v>3</v>
      </c>
      <c r="K23" s="181">
        <v>1</v>
      </c>
      <c r="L23" s="182">
        <v>45748</v>
      </c>
      <c r="M23" s="183">
        <v>51591</v>
      </c>
      <c r="N23" s="180">
        <v>5</v>
      </c>
      <c r="O23" s="180">
        <v>5</v>
      </c>
      <c r="P23" s="180">
        <v>5</v>
      </c>
      <c r="Q23" s="180">
        <v>5</v>
      </c>
      <c r="R23" s="180">
        <v>5</v>
      </c>
      <c r="S23" s="180">
        <v>5</v>
      </c>
      <c r="T23" s="180">
        <v>5</v>
      </c>
      <c r="U23" s="180">
        <v>5</v>
      </c>
      <c r="V23" s="180">
        <v>5</v>
      </c>
      <c r="W23" s="180">
        <v>5</v>
      </c>
      <c r="X23" s="180">
        <v>5</v>
      </c>
      <c r="Y23" s="180">
        <v>5</v>
      </c>
      <c r="AA23" s="180">
        <v>10</v>
      </c>
      <c r="AB23" s="180">
        <v>10</v>
      </c>
      <c r="AC23" s="180">
        <v>10</v>
      </c>
      <c r="AD23" s="180">
        <v>10</v>
      </c>
      <c r="AE23" s="180">
        <v>10</v>
      </c>
      <c r="AF23" s="180">
        <v>10</v>
      </c>
      <c r="AG23" s="180">
        <v>10</v>
      </c>
      <c r="AH23" s="180">
        <v>10</v>
      </c>
      <c r="AI23" s="180">
        <v>10</v>
      </c>
      <c r="AJ23" s="180">
        <v>10</v>
      </c>
      <c r="AK23" s="180">
        <v>10</v>
      </c>
      <c r="AL23" s="180">
        <v>10</v>
      </c>
      <c r="AN23" s="185"/>
    </row>
    <row r="24" spans="1:40" x14ac:dyDescent="0.3">
      <c r="A24" s="174" t="s">
        <v>121</v>
      </c>
      <c r="B24" s="175" t="s">
        <v>65</v>
      </c>
      <c r="C24" s="176" t="s">
        <v>122</v>
      </c>
      <c r="D24" s="177" t="s">
        <v>123</v>
      </c>
      <c r="E24" s="177" t="s">
        <v>245</v>
      </c>
      <c r="F24" s="177" t="s">
        <v>246</v>
      </c>
      <c r="G24" s="177" t="s">
        <v>124</v>
      </c>
      <c r="H24" s="179" t="s">
        <v>33</v>
      </c>
      <c r="I24" s="180">
        <v>19.41</v>
      </c>
      <c r="J24" s="181" t="s">
        <v>125</v>
      </c>
      <c r="K24" s="181">
        <v>4</v>
      </c>
      <c r="L24" s="182">
        <v>43831</v>
      </c>
      <c r="M24" s="183">
        <v>46387</v>
      </c>
      <c r="N24" s="180">
        <v>20.02</v>
      </c>
      <c r="O24" s="180">
        <v>15.84</v>
      </c>
      <c r="P24" s="180">
        <v>20.04</v>
      </c>
      <c r="Q24" s="180">
        <v>20</v>
      </c>
      <c r="R24" s="180">
        <v>19.21</v>
      </c>
      <c r="S24" s="180">
        <v>19.7</v>
      </c>
      <c r="T24" s="180">
        <v>19.7</v>
      </c>
      <c r="U24" s="180">
        <v>19.41</v>
      </c>
      <c r="V24" s="180">
        <v>19.43</v>
      </c>
      <c r="W24" s="180">
        <v>18.8</v>
      </c>
      <c r="X24" s="180">
        <v>19.46</v>
      </c>
      <c r="Y24" s="180">
        <v>19.440000000000001</v>
      </c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N24" s="185"/>
    </row>
    <row r="25" spans="1:40" x14ac:dyDescent="0.3">
      <c r="A25" s="174" t="s">
        <v>126</v>
      </c>
      <c r="B25" s="175" t="s">
        <v>65</v>
      </c>
      <c r="C25" s="176" t="s">
        <v>122</v>
      </c>
      <c r="D25" s="177" t="s">
        <v>123</v>
      </c>
      <c r="E25" s="177" t="s">
        <v>245</v>
      </c>
      <c r="F25" s="177" t="s">
        <v>246</v>
      </c>
      <c r="G25" s="177" t="s">
        <v>127</v>
      </c>
      <c r="H25" s="179" t="s">
        <v>33</v>
      </c>
      <c r="I25" s="180">
        <v>19.420000000000002</v>
      </c>
      <c r="J25" s="181" t="s">
        <v>125</v>
      </c>
      <c r="K25" s="181">
        <v>4</v>
      </c>
      <c r="L25" s="182">
        <v>44075</v>
      </c>
      <c r="M25" s="183">
        <v>46387</v>
      </c>
      <c r="N25" s="180">
        <v>19.239999999999998</v>
      </c>
      <c r="O25" s="180">
        <v>19.510000000000002</v>
      </c>
      <c r="P25" s="180">
        <v>17.87</v>
      </c>
      <c r="Q25" s="180">
        <v>18.670000000000002</v>
      </c>
      <c r="R25" s="180">
        <v>15.71</v>
      </c>
      <c r="S25" s="180">
        <v>18.940000000000001</v>
      </c>
      <c r="T25" s="180">
        <v>19.309999999999999</v>
      </c>
      <c r="U25" s="180">
        <v>19.420000000000002</v>
      </c>
      <c r="V25" s="180">
        <v>19.53</v>
      </c>
      <c r="W25" s="180">
        <v>12.4</v>
      </c>
      <c r="X25" s="180">
        <v>10.84</v>
      </c>
      <c r="Y25" s="180">
        <v>18.100000000000001</v>
      </c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N25" s="185"/>
    </row>
    <row r="26" spans="1:40" x14ac:dyDescent="0.3">
      <c r="A26" s="89"/>
      <c r="B26" s="90"/>
      <c r="C26" s="91"/>
      <c r="D26" s="89"/>
      <c r="E26" s="90"/>
      <c r="F26" s="90"/>
      <c r="G26" s="90"/>
      <c r="H26" s="92"/>
      <c r="I26" s="93"/>
      <c r="J26" s="90"/>
      <c r="K26" s="90"/>
      <c r="L26" s="94"/>
      <c r="M26" s="94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N26" s="185"/>
    </row>
    <row r="27" spans="1:40" ht="53.4" x14ac:dyDescent="0.3">
      <c r="A27" s="189" t="s">
        <v>130</v>
      </c>
      <c r="B27" s="190"/>
      <c r="C27" s="190" t="s">
        <v>58</v>
      </c>
      <c r="D27" s="189" t="s">
        <v>59</v>
      </c>
      <c r="E27" s="189"/>
      <c r="F27" s="189"/>
      <c r="G27" s="191" t="s">
        <v>2</v>
      </c>
      <c r="H27" s="192" t="s">
        <v>3</v>
      </c>
      <c r="I27" s="192" t="s">
        <v>4</v>
      </c>
      <c r="J27" s="193" t="s">
        <v>60</v>
      </c>
      <c r="K27" s="194"/>
      <c r="L27" s="95" t="s">
        <v>131</v>
      </c>
      <c r="M27" s="95" t="s">
        <v>7</v>
      </c>
      <c r="N27" s="96" t="s">
        <v>44</v>
      </c>
      <c r="O27" s="96" t="s">
        <v>45</v>
      </c>
      <c r="P27" s="96" t="s">
        <v>46</v>
      </c>
      <c r="Q27" s="96" t="s">
        <v>47</v>
      </c>
      <c r="R27" s="96" t="s">
        <v>48</v>
      </c>
      <c r="S27" s="96" t="s">
        <v>49</v>
      </c>
      <c r="T27" s="96" t="s">
        <v>50</v>
      </c>
      <c r="U27" s="96" t="s">
        <v>51</v>
      </c>
      <c r="V27" s="96" t="s">
        <v>52</v>
      </c>
      <c r="W27" s="96" t="s">
        <v>53</v>
      </c>
      <c r="X27" s="96" t="s">
        <v>54</v>
      </c>
      <c r="Y27" s="96" t="s">
        <v>55</v>
      </c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N27" s="185"/>
    </row>
    <row r="28" spans="1:40" ht="14.4" x14ac:dyDescent="0.3">
      <c r="A28" s="97" t="s">
        <v>98</v>
      </c>
      <c r="B28" s="98" t="s">
        <v>65</v>
      </c>
      <c r="C28" s="195" t="s">
        <v>132</v>
      </c>
      <c r="D28" s="196" t="s">
        <v>159</v>
      </c>
      <c r="E28" s="196"/>
      <c r="F28" s="196"/>
      <c r="G28" s="99" t="s">
        <v>134</v>
      </c>
      <c r="H28" s="197" t="s">
        <v>68</v>
      </c>
      <c r="I28" s="198">
        <v>5</v>
      </c>
      <c r="J28" s="199"/>
      <c r="K28" s="199"/>
      <c r="L28" s="200">
        <v>43040</v>
      </c>
      <c r="M28" s="200">
        <v>46872</v>
      </c>
      <c r="N28" s="201">
        <v>5</v>
      </c>
      <c r="O28" s="197">
        <v>5</v>
      </c>
      <c r="P28" s="197">
        <v>5</v>
      </c>
      <c r="Q28" s="197">
        <v>5</v>
      </c>
      <c r="R28" s="197">
        <v>5</v>
      </c>
      <c r="S28" s="197">
        <v>5</v>
      </c>
      <c r="T28" s="197">
        <v>5</v>
      </c>
      <c r="U28" s="197">
        <v>5</v>
      </c>
      <c r="V28" s="197">
        <v>5</v>
      </c>
      <c r="W28" s="197">
        <v>5</v>
      </c>
      <c r="X28" s="197">
        <v>5</v>
      </c>
      <c r="Y28" s="197">
        <v>5</v>
      </c>
    </row>
    <row r="29" spans="1:40" ht="14.4" x14ac:dyDescent="0.3">
      <c r="A29" s="97" t="s">
        <v>98</v>
      </c>
      <c r="B29" s="98" t="s">
        <v>65</v>
      </c>
      <c r="C29" s="195" t="s">
        <v>132</v>
      </c>
      <c r="D29" s="196" t="s">
        <v>160</v>
      </c>
      <c r="E29" s="196"/>
      <c r="F29" s="196"/>
      <c r="G29" s="99" t="s">
        <v>161</v>
      </c>
      <c r="H29" s="197" t="s">
        <v>68</v>
      </c>
      <c r="I29" s="198">
        <v>5</v>
      </c>
      <c r="J29" s="199"/>
      <c r="K29" s="199"/>
      <c r="L29" s="200">
        <v>43132</v>
      </c>
      <c r="M29" s="200">
        <v>46965</v>
      </c>
      <c r="N29" s="201">
        <v>5</v>
      </c>
      <c r="O29" s="201">
        <v>5</v>
      </c>
      <c r="P29" s="201">
        <v>5</v>
      </c>
      <c r="Q29" s="201">
        <v>5</v>
      </c>
      <c r="R29" s="201">
        <v>5</v>
      </c>
      <c r="S29" s="201">
        <v>5</v>
      </c>
      <c r="T29" s="201">
        <v>5</v>
      </c>
      <c r="U29" s="201">
        <v>5</v>
      </c>
      <c r="V29" s="201">
        <v>5</v>
      </c>
      <c r="W29" s="201">
        <v>5</v>
      </c>
      <c r="X29" s="201">
        <v>5</v>
      </c>
      <c r="Y29" s="201">
        <v>5</v>
      </c>
    </row>
    <row r="30" spans="1:40" ht="14.4" x14ac:dyDescent="0.3">
      <c r="A30" s="97" t="s">
        <v>98</v>
      </c>
      <c r="B30" s="98" t="s">
        <v>65</v>
      </c>
      <c r="C30" s="195" t="s">
        <v>132</v>
      </c>
      <c r="D30" s="196" t="s">
        <v>162</v>
      </c>
      <c r="E30" s="196"/>
      <c r="F30" s="196"/>
      <c r="G30" s="99" t="s">
        <v>163</v>
      </c>
      <c r="H30" s="197" t="s">
        <v>68</v>
      </c>
      <c r="I30" s="198">
        <v>25</v>
      </c>
      <c r="J30" s="199"/>
      <c r="K30" s="199"/>
      <c r="L30" s="200">
        <v>43556</v>
      </c>
      <c r="M30" s="200">
        <v>47299</v>
      </c>
      <c r="N30" s="201">
        <v>25</v>
      </c>
      <c r="O30" s="201">
        <v>25</v>
      </c>
      <c r="P30" s="201">
        <v>25</v>
      </c>
      <c r="Q30" s="201">
        <v>25</v>
      </c>
      <c r="R30" s="201">
        <v>25</v>
      </c>
      <c r="S30" s="201">
        <v>25</v>
      </c>
      <c r="T30" s="201">
        <v>25</v>
      </c>
      <c r="U30" s="201">
        <v>25</v>
      </c>
      <c r="V30" s="201">
        <v>25</v>
      </c>
      <c r="W30" s="201">
        <v>25</v>
      </c>
      <c r="X30" s="201">
        <v>25</v>
      </c>
      <c r="Y30" s="201">
        <v>25</v>
      </c>
    </row>
    <row r="31" spans="1:40" ht="14.4" x14ac:dyDescent="0.3">
      <c r="A31" s="97" t="s">
        <v>98</v>
      </c>
      <c r="B31" s="98" t="s">
        <v>65</v>
      </c>
      <c r="C31" s="195" t="s">
        <v>132</v>
      </c>
      <c r="D31" s="196" t="s">
        <v>164</v>
      </c>
      <c r="E31" s="196"/>
      <c r="F31" s="196"/>
      <c r="G31" s="99" t="s">
        <v>165</v>
      </c>
      <c r="H31" s="197" t="s">
        <v>68</v>
      </c>
      <c r="I31" s="198">
        <v>15</v>
      </c>
      <c r="J31" s="199"/>
      <c r="K31" s="199"/>
      <c r="L31" s="200">
        <v>43891</v>
      </c>
      <c r="M31" s="200">
        <v>47542</v>
      </c>
      <c r="N31" s="201">
        <v>15</v>
      </c>
      <c r="O31" s="201">
        <v>15</v>
      </c>
      <c r="P31" s="201">
        <v>15</v>
      </c>
      <c r="Q31" s="201">
        <v>15</v>
      </c>
      <c r="R31" s="201">
        <v>15</v>
      </c>
      <c r="S31" s="201">
        <v>15</v>
      </c>
      <c r="T31" s="201">
        <v>15</v>
      </c>
      <c r="U31" s="201">
        <v>15</v>
      </c>
      <c r="V31" s="201">
        <v>15</v>
      </c>
      <c r="W31" s="201">
        <v>15</v>
      </c>
      <c r="X31" s="201">
        <v>15</v>
      </c>
      <c r="Y31" s="201">
        <v>15</v>
      </c>
    </row>
    <row r="32" spans="1:40" ht="14.4" x14ac:dyDescent="0.3">
      <c r="A32" s="97" t="s">
        <v>98</v>
      </c>
      <c r="B32" s="98" t="s">
        <v>65</v>
      </c>
      <c r="C32" s="195" t="s">
        <v>141</v>
      </c>
      <c r="D32" s="196" t="s">
        <v>166</v>
      </c>
      <c r="E32" s="196"/>
      <c r="F32" s="196"/>
      <c r="G32" s="99" t="s">
        <v>167</v>
      </c>
      <c r="H32" s="197" t="s">
        <v>68</v>
      </c>
      <c r="I32" s="198">
        <v>20</v>
      </c>
      <c r="J32" s="199"/>
      <c r="K32" s="199"/>
      <c r="L32" s="200">
        <v>42705</v>
      </c>
      <c r="M32" s="200">
        <v>46507</v>
      </c>
      <c r="N32" s="201">
        <v>20</v>
      </c>
      <c r="O32" s="201">
        <v>20</v>
      </c>
      <c r="P32" s="201">
        <v>20</v>
      </c>
      <c r="Q32" s="201">
        <v>20</v>
      </c>
      <c r="R32" s="201">
        <v>20</v>
      </c>
      <c r="S32" s="201">
        <v>20</v>
      </c>
      <c r="T32" s="201">
        <v>20</v>
      </c>
      <c r="U32" s="201">
        <v>20</v>
      </c>
      <c r="V32" s="201">
        <v>20</v>
      </c>
      <c r="W32" s="201">
        <v>20</v>
      </c>
      <c r="X32" s="201">
        <v>20</v>
      </c>
      <c r="Y32" s="201">
        <v>20</v>
      </c>
    </row>
    <row r="33" spans="1:38" ht="14.4" x14ac:dyDescent="0.3">
      <c r="A33" s="97" t="s">
        <v>144</v>
      </c>
      <c r="B33" s="98" t="s">
        <v>65</v>
      </c>
      <c r="C33" s="195" t="s">
        <v>261</v>
      </c>
      <c r="D33" s="196" t="s">
        <v>145</v>
      </c>
      <c r="E33" s="196"/>
      <c r="F33" s="196"/>
      <c r="G33" s="99" t="s">
        <v>146</v>
      </c>
      <c r="H33" s="197" t="s">
        <v>68</v>
      </c>
      <c r="I33" s="198">
        <v>5</v>
      </c>
      <c r="J33" s="202"/>
      <c r="K33" s="202"/>
      <c r="L33" s="200">
        <v>44531</v>
      </c>
      <c r="M33" s="200">
        <v>49673</v>
      </c>
      <c r="N33" s="201">
        <v>0</v>
      </c>
      <c r="O33" s="201">
        <v>0</v>
      </c>
      <c r="P33" s="201">
        <v>0</v>
      </c>
      <c r="Q33" s="201">
        <v>0</v>
      </c>
      <c r="R33" s="201">
        <v>0</v>
      </c>
      <c r="S33" s="201">
        <v>0</v>
      </c>
      <c r="T33" s="201">
        <v>0</v>
      </c>
      <c r="U33" s="201">
        <v>0</v>
      </c>
      <c r="V33" s="201">
        <v>0</v>
      </c>
      <c r="W33" s="201">
        <v>0</v>
      </c>
      <c r="X33" s="201">
        <v>0</v>
      </c>
      <c r="Y33" s="201">
        <v>0</v>
      </c>
    </row>
    <row r="34" spans="1:38" ht="14.4" x14ac:dyDescent="0.3">
      <c r="A34" s="97" t="s">
        <v>147</v>
      </c>
      <c r="B34" s="98" t="s">
        <v>65</v>
      </c>
      <c r="C34" s="195" t="s">
        <v>262</v>
      </c>
      <c r="D34" s="196" t="s">
        <v>148</v>
      </c>
      <c r="E34" s="196"/>
      <c r="F34" s="196"/>
      <c r="G34" s="99" t="s">
        <v>149</v>
      </c>
      <c r="H34" s="197" t="s">
        <v>33</v>
      </c>
      <c r="I34" s="198">
        <v>13.446999999999999</v>
      </c>
      <c r="J34" s="202"/>
      <c r="K34" s="202"/>
      <c r="L34" s="200">
        <v>44562</v>
      </c>
      <c r="M34" s="200">
        <v>47999</v>
      </c>
      <c r="N34" s="201">
        <v>0.106</v>
      </c>
      <c r="O34" s="201">
        <v>0.106</v>
      </c>
      <c r="P34" s="201">
        <v>0.106</v>
      </c>
      <c r="Q34" s="201">
        <v>0.106</v>
      </c>
      <c r="R34" s="201">
        <v>0.106</v>
      </c>
      <c r="S34" s="201">
        <v>0.106</v>
      </c>
      <c r="T34" s="201">
        <v>0.106</v>
      </c>
      <c r="U34" s="201">
        <v>0.106</v>
      </c>
      <c r="V34" s="201">
        <v>0.106</v>
      </c>
      <c r="W34" s="201">
        <v>0.106</v>
      </c>
      <c r="X34" s="201">
        <v>0.106</v>
      </c>
      <c r="Y34" s="201">
        <v>0.106</v>
      </c>
    </row>
    <row r="37" spans="1:38" x14ac:dyDescent="0.3">
      <c r="J37" s="163"/>
      <c r="M37" s="203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</row>
    <row r="38" spans="1:38" x14ac:dyDescent="0.3">
      <c r="H38" s="163" t="s">
        <v>150</v>
      </c>
      <c r="I38" s="163">
        <v>1.0509999999999999</v>
      </c>
      <c r="M38" s="101" t="s">
        <v>151</v>
      </c>
      <c r="N38" s="102">
        <f>SUM(N$4:N$25)</f>
        <v>2042.6000000000001</v>
      </c>
      <c r="O38" s="102">
        <f t="shared" ref="O38:Y38" si="0">SUM(O$4:O$25)</f>
        <v>2033.2600000000002</v>
      </c>
      <c r="P38" s="102">
        <f t="shared" si="0"/>
        <v>2039.5900000000001</v>
      </c>
      <c r="Q38" s="102">
        <f t="shared" si="0"/>
        <v>2033.1100000000001</v>
      </c>
      <c r="R38" s="102">
        <f t="shared" si="0"/>
        <v>2036.0100000000002</v>
      </c>
      <c r="S38" s="102">
        <f t="shared" si="0"/>
        <v>2039.3500000000004</v>
      </c>
      <c r="T38" s="102">
        <f t="shared" si="0"/>
        <v>2043.13</v>
      </c>
      <c r="U38" s="102">
        <f t="shared" si="0"/>
        <v>2042.4800000000002</v>
      </c>
      <c r="V38" s="102">
        <f t="shared" si="0"/>
        <v>2032.4400000000003</v>
      </c>
      <c r="W38" s="102">
        <f t="shared" si="0"/>
        <v>2024.6800000000003</v>
      </c>
      <c r="X38" s="102">
        <f t="shared" si="0"/>
        <v>2023.7800000000002</v>
      </c>
      <c r="Y38" s="102">
        <f t="shared" si="0"/>
        <v>2031.0200000000002</v>
      </c>
      <c r="Z38" s="103" t="s">
        <v>152</v>
      </c>
      <c r="AA38" s="102">
        <f t="shared" ref="AA38:AL38" si="1">SUM(AA4:AA32)</f>
        <v>1889.5600000000004</v>
      </c>
      <c r="AB38" s="102">
        <f t="shared" si="1"/>
        <v>1889.5600000000004</v>
      </c>
      <c r="AC38" s="102">
        <f t="shared" si="1"/>
        <v>1889.5600000000004</v>
      </c>
      <c r="AD38" s="102">
        <f t="shared" si="1"/>
        <v>1889.5600000000004</v>
      </c>
      <c r="AE38" s="102">
        <f t="shared" si="1"/>
        <v>1889.5600000000004</v>
      </c>
      <c r="AF38" s="102">
        <f t="shared" si="1"/>
        <v>1889.5600000000004</v>
      </c>
      <c r="AG38" s="102">
        <f t="shared" si="1"/>
        <v>1889.5600000000004</v>
      </c>
      <c r="AH38" s="102">
        <f t="shared" si="1"/>
        <v>1889.5600000000004</v>
      </c>
      <c r="AI38" s="102">
        <f t="shared" si="1"/>
        <v>1889.5600000000004</v>
      </c>
      <c r="AJ38" s="102">
        <f t="shared" si="1"/>
        <v>1889.5600000000004</v>
      </c>
      <c r="AK38" s="102">
        <f t="shared" si="1"/>
        <v>1889.5600000000004</v>
      </c>
      <c r="AL38" s="102">
        <f t="shared" si="1"/>
        <v>1889.5600000000004</v>
      </c>
    </row>
    <row r="39" spans="1:38" ht="53.4" x14ac:dyDescent="0.3">
      <c r="M39" s="104" t="s">
        <v>153</v>
      </c>
      <c r="N39" s="105">
        <f>SUM(N28:N34)*$I$38</f>
        <v>73.681405999999996</v>
      </c>
      <c r="O39" s="105">
        <f t="shared" ref="O39:Y39" si="2">SUM(O28:O34)*$I$38</f>
        <v>73.681405999999996</v>
      </c>
      <c r="P39" s="105">
        <f t="shared" si="2"/>
        <v>73.681405999999996</v>
      </c>
      <c r="Q39" s="105">
        <f t="shared" si="2"/>
        <v>73.681405999999996</v>
      </c>
      <c r="R39" s="105">
        <f t="shared" si="2"/>
        <v>73.681405999999996</v>
      </c>
      <c r="S39" s="105">
        <f t="shared" si="2"/>
        <v>73.681405999999996</v>
      </c>
      <c r="T39" s="105">
        <f t="shared" si="2"/>
        <v>73.681405999999996</v>
      </c>
      <c r="U39" s="105">
        <f t="shared" si="2"/>
        <v>73.681405999999996</v>
      </c>
      <c r="V39" s="105">
        <f t="shared" si="2"/>
        <v>73.681405999999996</v>
      </c>
      <c r="W39" s="105">
        <f t="shared" si="2"/>
        <v>73.681405999999996</v>
      </c>
      <c r="X39" s="105">
        <f t="shared" si="2"/>
        <v>73.681405999999996</v>
      </c>
      <c r="Y39" s="105">
        <f t="shared" si="2"/>
        <v>73.681405999999996</v>
      </c>
      <c r="Z39" s="103"/>
      <c r="AA39"/>
      <c r="AB39"/>
      <c r="AC39"/>
      <c r="AD39"/>
      <c r="AE39"/>
      <c r="AF39"/>
      <c r="AG39"/>
      <c r="AH39"/>
      <c r="AI39"/>
      <c r="AJ39"/>
      <c r="AK39"/>
      <c r="AL39"/>
    </row>
    <row r="40" spans="1:38" x14ac:dyDescent="0.3">
      <c r="H40" s="204" t="s">
        <v>154</v>
      </c>
      <c r="I40" s="165" t="s">
        <v>68</v>
      </c>
      <c r="J40" s="205">
        <f>SUMIF($H$4:$H$25, $I40,U$4:U$25)</f>
        <v>1789.0900000000001</v>
      </c>
      <c r="M40" s="104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6" t="s">
        <v>155</v>
      </c>
      <c r="AA40" s="206">
        <f t="shared" ref="AA40:AL40" si="3">SUMIF($J$4:$J$26, 1, AA$4:AA$26)</f>
        <v>1653.5600000000004</v>
      </c>
      <c r="AB40" s="206">
        <f t="shared" si="3"/>
        <v>1653.5600000000004</v>
      </c>
      <c r="AC40" s="206">
        <f t="shared" si="3"/>
        <v>1653.5600000000004</v>
      </c>
      <c r="AD40" s="206">
        <f t="shared" si="3"/>
        <v>1653.5600000000004</v>
      </c>
      <c r="AE40" s="206">
        <f t="shared" si="3"/>
        <v>1653.5600000000004</v>
      </c>
      <c r="AF40" s="206">
        <f t="shared" si="3"/>
        <v>1653.5600000000004</v>
      </c>
      <c r="AG40" s="206">
        <f t="shared" si="3"/>
        <v>1653.5600000000004</v>
      </c>
      <c r="AH40" s="206">
        <f t="shared" si="3"/>
        <v>1653.5600000000004</v>
      </c>
      <c r="AI40" s="206">
        <f t="shared" si="3"/>
        <v>1653.5600000000004</v>
      </c>
      <c r="AJ40" s="206">
        <f t="shared" si="3"/>
        <v>1653.5600000000004</v>
      </c>
      <c r="AK40" s="206">
        <f t="shared" si="3"/>
        <v>1653.5600000000004</v>
      </c>
      <c r="AL40" s="206">
        <f t="shared" si="3"/>
        <v>1653.5600000000004</v>
      </c>
    </row>
    <row r="41" spans="1:38" x14ac:dyDescent="0.3">
      <c r="I41" s="165" t="s">
        <v>33</v>
      </c>
      <c r="J41" s="205">
        <f t="shared" ref="J41:J42" si="4">SUMIF($H$4:$H$25, $I41,U$4:U$25)</f>
        <v>253.39</v>
      </c>
      <c r="L41" s="224" t="s">
        <v>156</v>
      </c>
      <c r="M41" s="104" t="s">
        <v>68</v>
      </c>
      <c r="N41" s="205">
        <f>SUMIF($H$28:$H$34, $M$41,N$28:N$34)*$I$38</f>
        <v>73.569999999999993</v>
      </c>
      <c r="O41" s="205">
        <f t="shared" ref="O41:Y41" si="5">SUMIF($H$28:$H$34, $M$41,O$28:O$34)*$I$38</f>
        <v>73.569999999999993</v>
      </c>
      <c r="P41" s="205">
        <f t="shared" si="5"/>
        <v>73.569999999999993</v>
      </c>
      <c r="Q41" s="205">
        <f t="shared" si="5"/>
        <v>73.569999999999993</v>
      </c>
      <c r="R41" s="205">
        <f t="shared" si="5"/>
        <v>73.569999999999993</v>
      </c>
      <c r="S41" s="205">
        <f t="shared" si="5"/>
        <v>73.569999999999993</v>
      </c>
      <c r="T41" s="205">
        <f t="shared" si="5"/>
        <v>73.569999999999993</v>
      </c>
      <c r="U41" s="205">
        <f t="shared" si="5"/>
        <v>73.569999999999993</v>
      </c>
      <c r="V41" s="205">
        <f t="shared" si="5"/>
        <v>73.569999999999993</v>
      </c>
      <c r="W41" s="205">
        <f t="shared" si="5"/>
        <v>73.569999999999993</v>
      </c>
      <c r="X41" s="205">
        <f t="shared" si="5"/>
        <v>73.569999999999993</v>
      </c>
      <c r="Y41" s="205">
        <f t="shared" si="5"/>
        <v>73.569999999999993</v>
      </c>
      <c r="Z41" s="106" t="s">
        <v>157</v>
      </c>
      <c r="AA41" s="206">
        <f t="shared" ref="AA41:AL41" si="6">SUMIF($J$4:$J$24, 2, AA$4:AA$26)</f>
        <v>0</v>
      </c>
      <c r="AB41" s="206">
        <f t="shared" si="6"/>
        <v>0</v>
      </c>
      <c r="AC41" s="206">
        <f t="shared" si="6"/>
        <v>0</v>
      </c>
      <c r="AD41" s="206">
        <f t="shared" si="6"/>
        <v>0</v>
      </c>
      <c r="AE41" s="206">
        <f t="shared" si="6"/>
        <v>0</v>
      </c>
      <c r="AF41" s="206">
        <f t="shared" si="6"/>
        <v>0</v>
      </c>
      <c r="AG41" s="206">
        <f t="shared" si="6"/>
        <v>0</v>
      </c>
      <c r="AH41" s="206">
        <f t="shared" si="6"/>
        <v>0</v>
      </c>
      <c r="AI41" s="206">
        <f t="shared" si="6"/>
        <v>0</v>
      </c>
      <c r="AJ41" s="206">
        <f t="shared" si="6"/>
        <v>0</v>
      </c>
      <c r="AK41" s="206">
        <f t="shared" si="6"/>
        <v>0</v>
      </c>
      <c r="AL41" s="206">
        <f t="shared" si="6"/>
        <v>0</v>
      </c>
    </row>
    <row r="42" spans="1:38" ht="26.7" customHeight="1" x14ac:dyDescent="0.3">
      <c r="I42" s="165" t="s">
        <v>34</v>
      </c>
      <c r="J42" s="205">
        <f t="shared" si="4"/>
        <v>0</v>
      </c>
      <c r="L42" s="224"/>
      <c r="M42" s="104" t="s">
        <v>33</v>
      </c>
      <c r="N42" s="205">
        <f>SUMIF($H$28:$H$34, $M$42,N$28:N$34)*$I$38</f>
        <v>0.11140599999999999</v>
      </c>
      <c r="O42" s="205">
        <f t="shared" ref="O42:Y42" si="7">SUMIF($H$28:$H$34, $M$42,O$28:O$34)*$I$38</f>
        <v>0.11140599999999999</v>
      </c>
      <c r="P42" s="205">
        <f t="shared" si="7"/>
        <v>0.11140599999999999</v>
      </c>
      <c r="Q42" s="205">
        <f t="shared" si="7"/>
        <v>0.11140599999999999</v>
      </c>
      <c r="R42" s="205">
        <f t="shared" si="7"/>
        <v>0.11140599999999999</v>
      </c>
      <c r="S42" s="205">
        <f t="shared" si="7"/>
        <v>0.11140599999999999</v>
      </c>
      <c r="T42" s="205">
        <f t="shared" si="7"/>
        <v>0.11140599999999999</v>
      </c>
      <c r="U42" s="205">
        <f t="shared" si="7"/>
        <v>0.11140599999999999</v>
      </c>
      <c r="V42" s="205">
        <f t="shared" si="7"/>
        <v>0.11140599999999999</v>
      </c>
      <c r="W42" s="205">
        <f t="shared" si="7"/>
        <v>0.11140599999999999</v>
      </c>
      <c r="X42" s="205">
        <f t="shared" si="7"/>
        <v>0.11140599999999999</v>
      </c>
      <c r="Y42" s="205">
        <f t="shared" si="7"/>
        <v>0.11140599999999999</v>
      </c>
      <c r="Z42" s="106" t="s">
        <v>158</v>
      </c>
      <c r="AA42" s="206">
        <f t="shared" ref="AA42:AL42" si="8">SUMIF($J$4:$J$26, 3, AA$4:AA$26)</f>
        <v>236</v>
      </c>
      <c r="AB42" s="206">
        <f t="shared" si="8"/>
        <v>236</v>
      </c>
      <c r="AC42" s="206">
        <f t="shared" si="8"/>
        <v>236</v>
      </c>
      <c r="AD42" s="206">
        <f t="shared" si="8"/>
        <v>236</v>
      </c>
      <c r="AE42" s="206">
        <f t="shared" si="8"/>
        <v>236</v>
      </c>
      <c r="AF42" s="206">
        <f t="shared" si="8"/>
        <v>236</v>
      </c>
      <c r="AG42" s="206">
        <f t="shared" si="8"/>
        <v>236</v>
      </c>
      <c r="AH42" s="206">
        <f t="shared" si="8"/>
        <v>236</v>
      </c>
      <c r="AI42" s="206">
        <f t="shared" si="8"/>
        <v>236</v>
      </c>
      <c r="AJ42" s="206">
        <f t="shared" si="8"/>
        <v>236</v>
      </c>
      <c r="AK42" s="206">
        <f t="shared" si="8"/>
        <v>236</v>
      </c>
      <c r="AL42" s="206">
        <f t="shared" si="8"/>
        <v>236</v>
      </c>
    </row>
    <row r="43" spans="1:38" x14ac:dyDescent="0.3">
      <c r="I43" s="165" t="s">
        <v>21</v>
      </c>
      <c r="J43" s="207">
        <f>SUM(J40:J42)</f>
        <v>2042.48</v>
      </c>
      <c r="L43" s="224"/>
      <c r="M43" s="104" t="s">
        <v>24</v>
      </c>
      <c r="N43" s="205">
        <f>SUMIF($H$28:$H$34, $M$43,N$28:N$34)*$I$38</f>
        <v>0</v>
      </c>
      <c r="O43" s="205">
        <f t="shared" ref="O43:Y43" si="9">SUMIF($H$28:$H$34, $M$43,O$28:O$34)*$I$38</f>
        <v>0</v>
      </c>
      <c r="P43" s="205">
        <f t="shared" si="9"/>
        <v>0</v>
      </c>
      <c r="Q43" s="205">
        <f t="shared" si="9"/>
        <v>0</v>
      </c>
      <c r="R43" s="205">
        <f t="shared" si="9"/>
        <v>0</v>
      </c>
      <c r="S43" s="205">
        <f t="shared" si="9"/>
        <v>0</v>
      </c>
      <c r="T43" s="205">
        <f t="shared" si="9"/>
        <v>0</v>
      </c>
      <c r="U43" s="205">
        <f t="shared" si="9"/>
        <v>0</v>
      </c>
      <c r="V43" s="205">
        <f t="shared" si="9"/>
        <v>0</v>
      </c>
      <c r="W43" s="205">
        <f t="shared" si="9"/>
        <v>0</v>
      </c>
      <c r="X43" s="205">
        <f t="shared" si="9"/>
        <v>0</v>
      </c>
      <c r="Y43" s="205">
        <f t="shared" si="9"/>
        <v>0</v>
      </c>
    </row>
    <row r="44" spans="1:38" ht="14.4" x14ac:dyDescent="0.3">
      <c r="M44" s="104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/>
      <c r="AA44"/>
    </row>
    <row r="45" spans="1:38" ht="14.4" x14ac:dyDescent="0.3">
      <c r="Z45"/>
      <c r="AA45"/>
    </row>
  </sheetData>
  <autoFilter ref="A3:AS34" xr:uid="{F910DFD0-0C3F-4E14-B249-495CF3BA17C6}"/>
  <mergeCells count="1">
    <mergeCell ref="L41:L4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AF6DD-C1C4-4D8C-985B-292817F879C4}">
  <dimension ref="A1:AN40"/>
  <sheetViews>
    <sheetView showGridLines="0" zoomScale="80" zoomScaleNormal="80" workbookViewId="0"/>
  </sheetViews>
  <sheetFormatPr defaultColWidth="8.6640625" defaultRowHeight="13.8" x14ac:dyDescent="0.3"/>
  <cols>
    <col min="1" max="1" width="25.5546875" style="164" customWidth="1"/>
    <col min="2" max="2" width="16.109375" style="163" customWidth="1"/>
    <col min="3" max="3" width="23.44140625" style="163" customWidth="1"/>
    <col min="4" max="6" width="40.5546875" style="163" customWidth="1"/>
    <col min="7" max="7" width="19.109375" style="163" customWidth="1"/>
    <col min="8" max="8" width="25.5546875" style="163" customWidth="1"/>
    <col min="9" max="9" width="18.109375" style="163" bestFit="1" customWidth="1"/>
    <col min="10" max="10" width="13.109375" style="165" customWidth="1"/>
    <col min="11" max="11" width="12.6640625" style="165" customWidth="1"/>
    <col min="12" max="12" width="11.109375" style="163" customWidth="1"/>
    <col min="13" max="18" width="14.5546875" style="163" customWidth="1"/>
    <col min="19" max="19" width="11.109375" style="163" customWidth="1"/>
    <col min="20" max="20" width="12.88671875" style="163" customWidth="1"/>
    <col min="21" max="21" width="12.33203125" style="163" customWidth="1"/>
    <col min="22" max="22" width="13" style="163" customWidth="1"/>
    <col min="23" max="23" width="10.44140625" style="163" customWidth="1"/>
    <col min="24" max="24" width="10.5546875" style="163" customWidth="1"/>
    <col min="25" max="25" width="10.109375" style="163" customWidth="1"/>
    <col min="26" max="26" width="16.88671875" style="163" bestFit="1" customWidth="1"/>
    <col min="27" max="27" width="11.44140625" style="163" customWidth="1"/>
    <col min="28" max="28" width="10.44140625" style="163" customWidth="1"/>
    <col min="29" max="29" width="11" style="163" customWidth="1"/>
    <col min="30" max="31" width="10.44140625" style="163" customWidth="1"/>
    <col min="32" max="32" width="12.44140625" style="163" customWidth="1"/>
    <col min="33" max="33" width="15.5546875" style="163" bestFit="1" customWidth="1"/>
    <col min="34" max="41" width="10.5546875" style="163" customWidth="1"/>
    <col min="42" max="42" width="11.44140625" style="163" customWidth="1"/>
    <col min="43" max="45" width="10.5546875" style="163" customWidth="1"/>
    <col min="46" max="16384" width="8.6640625" style="163"/>
  </cols>
  <sheetData>
    <row r="1" spans="1:40" x14ac:dyDescent="0.3">
      <c r="A1" s="163"/>
      <c r="C1" s="164"/>
      <c r="J1" s="163"/>
      <c r="K1" s="163"/>
      <c r="M1" s="165"/>
      <c r="N1" s="165"/>
      <c r="O1" s="165"/>
      <c r="P1" s="165"/>
      <c r="Q1" s="165"/>
      <c r="R1" s="165"/>
      <c r="S1" s="165"/>
      <c r="T1" s="165"/>
      <c r="U1" s="165"/>
      <c r="V1" s="165"/>
    </row>
    <row r="2" spans="1:40" x14ac:dyDescent="0.3">
      <c r="A2" s="166"/>
      <c r="B2" s="167"/>
      <c r="C2" s="168"/>
      <c r="D2" s="167"/>
      <c r="E2" s="167"/>
      <c r="F2" s="167"/>
      <c r="G2" s="167"/>
      <c r="H2" s="167"/>
      <c r="I2" s="167"/>
      <c r="J2" s="167"/>
      <c r="K2" s="167"/>
      <c r="L2" s="167"/>
      <c r="M2" s="169"/>
      <c r="N2" s="170" t="s">
        <v>44</v>
      </c>
      <c r="O2" s="170" t="s">
        <v>45</v>
      </c>
      <c r="P2" s="170" t="s">
        <v>46</v>
      </c>
      <c r="Q2" s="170" t="s">
        <v>47</v>
      </c>
      <c r="R2" s="170" t="s">
        <v>48</v>
      </c>
      <c r="S2" s="170" t="s">
        <v>49</v>
      </c>
      <c r="T2" s="170" t="s">
        <v>50</v>
      </c>
      <c r="U2" s="170" t="s">
        <v>51</v>
      </c>
      <c r="V2" s="170" t="s">
        <v>52</v>
      </c>
      <c r="W2" s="170" t="s">
        <v>53</v>
      </c>
      <c r="X2" s="170" t="s">
        <v>54</v>
      </c>
      <c r="Y2" s="170" t="s">
        <v>55</v>
      </c>
      <c r="AA2" s="170" t="s">
        <v>44</v>
      </c>
      <c r="AB2" s="170" t="s">
        <v>45</v>
      </c>
      <c r="AC2" s="170" t="s">
        <v>46</v>
      </c>
      <c r="AD2" s="170" t="s">
        <v>47</v>
      </c>
      <c r="AE2" s="170" t="s">
        <v>48</v>
      </c>
      <c r="AF2" s="170" t="s">
        <v>49</v>
      </c>
      <c r="AG2" s="170" t="s">
        <v>50</v>
      </c>
      <c r="AH2" s="170" t="s">
        <v>51</v>
      </c>
      <c r="AI2" s="170" t="s">
        <v>52</v>
      </c>
      <c r="AJ2" s="170" t="s">
        <v>53</v>
      </c>
      <c r="AK2" s="170" t="s">
        <v>54</v>
      </c>
      <c r="AL2" s="170" t="s">
        <v>55</v>
      </c>
    </row>
    <row r="3" spans="1:40" ht="79.8" x14ac:dyDescent="0.3">
      <c r="A3" s="171" t="s">
        <v>56</v>
      </c>
      <c r="B3" s="171" t="s">
        <v>57</v>
      </c>
      <c r="C3" s="172" t="s">
        <v>58</v>
      </c>
      <c r="D3" s="173" t="s">
        <v>59</v>
      </c>
      <c r="E3" s="86" t="s">
        <v>243</v>
      </c>
      <c r="F3" s="86" t="s">
        <v>242</v>
      </c>
      <c r="G3" s="86" t="s">
        <v>2</v>
      </c>
      <c r="H3" s="86" t="s">
        <v>3</v>
      </c>
      <c r="I3" s="87" t="s">
        <v>4</v>
      </c>
      <c r="J3" s="87" t="s">
        <v>60</v>
      </c>
      <c r="K3" s="87" t="s">
        <v>61</v>
      </c>
      <c r="L3" s="87" t="s">
        <v>6</v>
      </c>
      <c r="M3" s="87" t="s">
        <v>7</v>
      </c>
      <c r="N3" s="87" t="s">
        <v>62</v>
      </c>
      <c r="O3" s="87" t="s">
        <v>62</v>
      </c>
      <c r="P3" s="87" t="s">
        <v>62</v>
      </c>
      <c r="Q3" s="87" t="s">
        <v>62</v>
      </c>
      <c r="R3" s="86" t="s">
        <v>62</v>
      </c>
      <c r="S3" s="86" t="s">
        <v>62</v>
      </c>
      <c r="T3" s="86" t="s">
        <v>62</v>
      </c>
      <c r="U3" s="86" t="s">
        <v>62</v>
      </c>
      <c r="V3" s="86" t="s">
        <v>62</v>
      </c>
      <c r="W3" s="86" t="s">
        <v>62</v>
      </c>
      <c r="X3" s="86" t="s">
        <v>62</v>
      </c>
      <c r="Y3" s="86" t="s">
        <v>62</v>
      </c>
      <c r="Z3" s="88"/>
      <c r="AA3" s="87" t="s">
        <v>63</v>
      </c>
      <c r="AB3" s="87" t="s">
        <v>63</v>
      </c>
      <c r="AC3" s="87" t="s">
        <v>63</v>
      </c>
      <c r="AD3" s="86" t="s">
        <v>63</v>
      </c>
      <c r="AE3" s="86" t="s">
        <v>63</v>
      </c>
      <c r="AF3" s="86" t="s">
        <v>63</v>
      </c>
      <c r="AG3" s="86" t="s">
        <v>63</v>
      </c>
      <c r="AH3" s="86" t="s">
        <v>63</v>
      </c>
      <c r="AI3" s="86" t="s">
        <v>63</v>
      </c>
      <c r="AJ3" s="86" t="s">
        <v>63</v>
      </c>
      <c r="AK3" s="86" t="s">
        <v>63</v>
      </c>
      <c r="AL3" s="87" t="s">
        <v>63</v>
      </c>
    </row>
    <row r="4" spans="1:40" x14ac:dyDescent="0.3">
      <c r="A4" s="174" t="s">
        <v>75</v>
      </c>
      <c r="B4" s="175" t="s">
        <v>65</v>
      </c>
      <c r="C4" s="176"/>
      <c r="D4" s="177" t="s">
        <v>76</v>
      </c>
      <c r="E4" s="177" t="s">
        <v>252</v>
      </c>
      <c r="F4" s="177" t="s">
        <v>252</v>
      </c>
      <c r="G4" s="177" t="s">
        <v>77</v>
      </c>
      <c r="H4" s="179" t="s">
        <v>68</v>
      </c>
      <c r="I4" s="180">
        <v>49</v>
      </c>
      <c r="J4" s="181">
        <v>1</v>
      </c>
      <c r="K4" s="181">
        <v>4</v>
      </c>
      <c r="L4" s="182">
        <v>39282</v>
      </c>
      <c r="M4" s="183" t="s">
        <v>78</v>
      </c>
      <c r="N4" s="180">
        <v>49</v>
      </c>
      <c r="O4" s="180">
        <v>49</v>
      </c>
      <c r="P4" s="180">
        <v>49</v>
      </c>
      <c r="Q4" s="180">
        <v>49</v>
      </c>
      <c r="R4" s="180">
        <v>49</v>
      </c>
      <c r="S4" s="180">
        <v>49</v>
      </c>
      <c r="T4" s="180">
        <v>49</v>
      </c>
      <c r="U4" s="180">
        <v>49</v>
      </c>
      <c r="V4" s="180">
        <v>49</v>
      </c>
      <c r="W4" s="180">
        <v>49</v>
      </c>
      <c r="X4" s="180">
        <v>49</v>
      </c>
      <c r="Y4" s="180">
        <v>49</v>
      </c>
      <c r="AA4" s="180">
        <v>49</v>
      </c>
      <c r="AB4" s="180">
        <v>49</v>
      </c>
      <c r="AC4" s="180">
        <v>49</v>
      </c>
      <c r="AD4" s="180">
        <v>49</v>
      </c>
      <c r="AE4" s="180">
        <v>49</v>
      </c>
      <c r="AF4" s="180">
        <v>49</v>
      </c>
      <c r="AG4" s="180">
        <v>49</v>
      </c>
      <c r="AH4" s="180">
        <v>49</v>
      </c>
      <c r="AI4" s="180">
        <v>49</v>
      </c>
      <c r="AJ4" s="180">
        <v>49</v>
      </c>
      <c r="AK4" s="180">
        <v>49</v>
      </c>
      <c r="AL4" s="180">
        <v>49</v>
      </c>
      <c r="AN4" s="185"/>
    </row>
    <row r="5" spans="1:40" x14ac:dyDescent="0.3">
      <c r="A5" s="174" t="s">
        <v>75</v>
      </c>
      <c r="B5" s="175" t="s">
        <v>65</v>
      </c>
      <c r="C5" s="176"/>
      <c r="D5" s="177" t="s">
        <v>79</v>
      </c>
      <c r="E5" s="177" t="s">
        <v>252</v>
      </c>
      <c r="F5" s="177" t="s">
        <v>252</v>
      </c>
      <c r="G5" s="177" t="s">
        <v>80</v>
      </c>
      <c r="H5" s="179" t="s">
        <v>68</v>
      </c>
      <c r="I5" s="180">
        <v>47.3</v>
      </c>
      <c r="J5" s="181">
        <v>1</v>
      </c>
      <c r="K5" s="181">
        <v>4</v>
      </c>
      <c r="L5" s="182">
        <v>39283</v>
      </c>
      <c r="M5" s="183" t="s">
        <v>78</v>
      </c>
      <c r="N5" s="180">
        <v>47.3</v>
      </c>
      <c r="O5" s="180">
        <v>47.3</v>
      </c>
      <c r="P5" s="180">
        <v>47.3</v>
      </c>
      <c r="Q5" s="180">
        <v>47.3</v>
      </c>
      <c r="R5" s="180">
        <v>47.3</v>
      </c>
      <c r="S5" s="180">
        <v>47.3</v>
      </c>
      <c r="T5" s="180">
        <v>47.3</v>
      </c>
      <c r="U5" s="180">
        <v>47.3</v>
      </c>
      <c r="V5" s="180">
        <v>47.3</v>
      </c>
      <c r="W5" s="180">
        <v>47.3</v>
      </c>
      <c r="X5" s="180">
        <v>47.3</v>
      </c>
      <c r="Y5" s="180">
        <v>47.3</v>
      </c>
      <c r="AA5" s="180">
        <v>47.3</v>
      </c>
      <c r="AB5" s="180">
        <v>47.3</v>
      </c>
      <c r="AC5" s="180">
        <v>47.3</v>
      </c>
      <c r="AD5" s="180">
        <v>47.3</v>
      </c>
      <c r="AE5" s="180">
        <v>47.3</v>
      </c>
      <c r="AF5" s="180">
        <v>47.3</v>
      </c>
      <c r="AG5" s="180">
        <v>47.3</v>
      </c>
      <c r="AH5" s="180">
        <v>47.3</v>
      </c>
      <c r="AI5" s="180">
        <v>47.3</v>
      </c>
      <c r="AJ5" s="180">
        <v>47.3</v>
      </c>
      <c r="AK5" s="180">
        <v>47.3</v>
      </c>
      <c r="AL5" s="180">
        <v>47.3</v>
      </c>
      <c r="AN5" s="185"/>
    </row>
    <row r="6" spans="1:40" x14ac:dyDescent="0.3">
      <c r="A6" s="174" t="s">
        <v>75</v>
      </c>
      <c r="B6" s="175" t="s">
        <v>65</v>
      </c>
      <c r="C6" s="176"/>
      <c r="D6" s="177" t="s">
        <v>81</v>
      </c>
      <c r="E6" s="177" t="s">
        <v>252</v>
      </c>
      <c r="F6" s="177" t="s">
        <v>252</v>
      </c>
      <c r="G6" s="177" t="s">
        <v>82</v>
      </c>
      <c r="H6" s="179" t="s">
        <v>68</v>
      </c>
      <c r="I6" s="180">
        <v>45.64</v>
      </c>
      <c r="J6" s="181">
        <v>1</v>
      </c>
      <c r="K6" s="181">
        <v>4</v>
      </c>
      <c r="L6" s="182">
        <v>39280</v>
      </c>
      <c r="M6" s="183" t="s">
        <v>78</v>
      </c>
      <c r="N6" s="180">
        <v>45.64</v>
      </c>
      <c r="O6" s="180">
        <v>45.64</v>
      </c>
      <c r="P6" s="180">
        <v>45.64</v>
      </c>
      <c r="Q6" s="180">
        <v>45.64</v>
      </c>
      <c r="R6" s="180">
        <v>45.64</v>
      </c>
      <c r="S6" s="180">
        <v>45.64</v>
      </c>
      <c r="T6" s="180">
        <v>45.64</v>
      </c>
      <c r="U6" s="180">
        <v>45.64</v>
      </c>
      <c r="V6" s="180">
        <v>45.64</v>
      </c>
      <c r="W6" s="180">
        <v>45.64</v>
      </c>
      <c r="X6" s="180">
        <v>45.64</v>
      </c>
      <c r="Y6" s="180">
        <v>45.64</v>
      </c>
      <c r="AA6" s="180">
        <v>45.64</v>
      </c>
      <c r="AB6" s="180">
        <v>45.64</v>
      </c>
      <c r="AC6" s="180">
        <v>45.64</v>
      </c>
      <c r="AD6" s="180">
        <v>45.64</v>
      </c>
      <c r="AE6" s="180">
        <v>45.64</v>
      </c>
      <c r="AF6" s="180">
        <v>45.64</v>
      </c>
      <c r="AG6" s="180">
        <v>45.64</v>
      </c>
      <c r="AH6" s="180">
        <v>45.64</v>
      </c>
      <c r="AI6" s="180">
        <v>45.64</v>
      </c>
      <c r="AJ6" s="180">
        <v>45.64</v>
      </c>
      <c r="AK6" s="180">
        <v>45.64</v>
      </c>
      <c r="AL6" s="180">
        <v>45.64</v>
      </c>
      <c r="AN6" s="185"/>
    </row>
    <row r="7" spans="1:40" x14ac:dyDescent="0.3">
      <c r="A7" s="174" t="s">
        <v>83</v>
      </c>
      <c r="B7" s="175" t="s">
        <v>65</v>
      </c>
      <c r="C7" s="176"/>
      <c r="D7" s="177" t="s">
        <v>84</v>
      </c>
      <c r="E7" s="177" t="s">
        <v>245</v>
      </c>
      <c r="F7" s="177" t="s">
        <v>246</v>
      </c>
      <c r="G7" s="177" t="s">
        <v>85</v>
      </c>
      <c r="H7" s="179" t="s">
        <v>33</v>
      </c>
      <c r="I7" s="180">
        <v>48.56</v>
      </c>
      <c r="J7" s="181">
        <v>1</v>
      </c>
      <c r="K7" s="181">
        <v>4</v>
      </c>
      <c r="L7" s="182">
        <v>40026</v>
      </c>
      <c r="M7" s="183" t="s">
        <v>78</v>
      </c>
      <c r="N7" s="180">
        <v>48.56</v>
      </c>
      <c r="O7" s="180">
        <v>48.56</v>
      </c>
      <c r="P7" s="180">
        <v>48.56</v>
      </c>
      <c r="Q7" s="180">
        <v>48.56</v>
      </c>
      <c r="R7" s="180">
        <v>48.56</v>
      </c>
      <c r="S7" s="180">
        <v>48.56</v>
      </c>
      <c r="T7" s="180">
        <v>48.56</v>
      </c>
      <c r="U7" s="180">
        <v>48.56</v>
      </c>
      <c r="V7" s="180">
        <v>48.56</v>
      </c>
      <c r="W7" s="180">
        <v>48.56</v>
      </c>
      <c r="X7" s="180">
        <v>48.56</v>
      </c>
      <c r="Y7" s="180">
        <v>48.56</v>
      </c>
      <c r="AA7" s="180">
        <v>48.56</v>
      </c>
      <c r="AB7" s="180">
        <v>48.56</v>
      </c>
      <c r="AC7" s="180">
        <v>48.56</v>
      </c>
      <c r="AD7" s="180">
        <v>48.56</v>
      </c>
      <c r="AE7" s="180">
        <v>48.56</v>
      </c>
      <c r="AF7" s="180">
        <v>48.56</v>
      </c>
      <c r="AG7" s="180">
        <v>48.56</v>
      </c>
      <c r="AH7" s="180">
        <v>48.56</v>
      </c>
      <c r="AI7" s="180">
        <v>48.56</v>
      </c>
      <c r="AJ7" s="180">
        <v>48.56</v>
      </c>
      <c r="AK7" s="180">
        <v>48.56</v>
      </c>
      <c r="AL7" s="180">
        <v>48.56</v>
      </c>
      <c r="AN7" s="185"/>
    </row>
    <row r="8" spans="1:40" x14ac:dyDescent="0.3">
      <c r="A8" s="174" t="s">
        <v>75</v>
      </c>
      <c r="B8" s="175" t="s">
        <v>65</v>
      </c>
      <c r="C8" s="176"/>
      <c r="D8" s="177" t="s">
        <v>86</v>
      </c>
      <c r="E8" s="177" t="s">
        <v>252</v>
      </c>
      <c r="F8" s="177" t="s">
        <v>252</v>
      </c>
      <c r="G8" s="177" t="s">
        <v>87</v>
      </c>
      <c r="H8" s="179" t="s">
        <v>68</v>
      </c>
      <c r="I8" s="180">
        <v>47.18</v>
      </c>
      <c r="J8" s="181">
        <v>1</v>
      </c>
      <c r="K8" s="181">
        <v>4</v>
      </c>
      <c r="L8" s="182">
        <v>39282</v>
      </c>
      <c r="M8" s="183" t="s">
        <v>78</v>
      </c>
      <c r="N8" s="180">
        <v>47.18</v>
      </c>
      <c r="O8" s="180">
        <v>47.18</v>
      </c>
      <c r="P8" s="180">
        <v>47.18</v>
      </c>
      <c r="Q8" s="180">
        <v>47.18</v>
      </c>
      <c r="R8" s="180">
        <v>47.18</v>
      </c>
      <c r="S8" s="180">
        <v>47.18</v>
      </c>
      <c r="T8" s="180">
        <v>47.18</v>
      </c>
      <c r="U8" s="180">
        <v>47.18</v>
      </c>
      <c r="V8" s="180">
        <v>47.18</v>
      </c>
      <c r="W8" s="180">
        <v>47.18</v>
      </c>
      <c r="X8" s="180">
        <v>47.18</v>
      </c>
      <c r="Y8" s="180">
        <v>47.18</v>
      </c>
      <c r="AA8" s="180">
        <v>47.18</v>
      </c>
      <c r="AB8" s="180">
        <v>47.18</v>
      </c>
      <c r="AC8" s="180">
        <v>47.18</v>
      </c>
      <c r="AD8" s="180">
        <v>47.18</v>
      </c>
      <c r="AE8" s="180">
        <v>47.18</v>
      </c>
      <c r="AF8" s="180">
        <v>47.18</v>
      </c>
      <c r="AG8" s="180">
        <v>47.18</v>
      </c>
      <c r="AH8" s="180">
        <v>47.18</v>
      </c>
      <c r="AI8" s="180">
        <v>47.18</v>
      </c>
      <c r="AJ8" s="180">
        <v>47.18</v>
      </c>
      <c r="AK8" s="180">
        <v>47.18</v>
      </c>
      <c r="AL8" s="180">
        <v>47.18</v>
      </c>
      <c r="AN8" s="185"/>
    </row>
    <row r="9" spans="1:40" x14ac:dyDescent="0.3">
      <c r="A9" s="174" t="s">
        <v>88</v>
      </c>
      <c r="B9" s="175" t="s">
        <v>65</v>
      </c>
      <c r="C9" s="176" t="s">
        <v>89</v>
      </c>
      <c r="D9" s="177" t="s">
        <v>90</v>
      </c>
      <c r="E9" s="177" t="s">
        <v>253</v>
      </c>
      <c r="F9" s="177" t="s">
        <v>253</v>
      </c>
      <c r="G9" s="177" t="s">
        <v>91</v>
      </c>
      <c r="H9" s="179" t="s">
        <v>68</v>
      </c>
      <c r="I9" s="180">
        <v>10</v>
      </c>
      <c r="J9" s="181">
        <v>1</v>
      </c>
      <c r="K9" s="181">
        <v>1</v>
      </c>
      <c r="L9" s="182">
        <v>42917</v>
      </c>
      <c r="M9" s="183" t="s">
        <v>78</v>
      </c>
      <c r="N9" s="180">
        <v>10</v>
      </c>
      <c r="O9" s="180">
        <v>10</v>
      </c>
      <c r="P9" s="180">
        <v>10</v>
      </c>
      <c r="Q9" s="180">
        <v>10</v>
      </c>
      <c r="R9" s="180">
        <v>10</v>
      </c>
      <c r="S9" s="180">
        <v>10</v>
      </c>
      <c r="T9" s="180">
        <v>10</v>
      </c>
      <c r="U9" s="180">
        <v>10</v>
      </c>
      <c r="V9" s="180">
        <v>10</v>
      </c>
      <c r="W9" s="180">
        <v>10</v>
      </c>
      <c r="X9" s="180">
        <v>10</v>
      </c>
      <c r="Y9" s="180">
        <v>10</v>
      </c>
      <c r="AA9" s="180">
        <v>20</v>
      </c>
      <c r="AB9" s="180">
        <v>20</v>
      </c>
      <c r="AC9" s="180">
        <v>20</v>
      </c>
      <c r="AD9" s="180">
        <v>20</v>
      </c>
      <c r="AE9" s="180">
        <v>20</v>
      </c>
      <c r="AF9" s="180">
        <v>20</v>
      </c>
      <c r="AG9" s="180">
        <v>20</v>
      </c>
      <c r="AH9" s="180">
        <v>20</v>
      </c>
      <c r="AI9" s="180">
        <v>20</v>
      </c>
      <c r="AJ9" s="180">
        <v>20</v>
      </c>
      <c r="AK9" s="180">
        <v>20</v>
      </c>
      <c r="AL9" s="180">
        <v>20</v>
      </c>
      <c r="AN9" s="185"/>
    </row>
    <row r="10" spans="1:40" x14ac:dyDescent="0.3">
      <c r="A10" s="174" t="s">
        <v>88</v>
      </c>
      <c r="B10" s="175" t="s">
        <v>65</v>
      </c>
      <c r="C10" s="176" t="s">
        <v>89</v>
      </c>
      <c r="D10" s="177" t="s">
        <v>92</v>
      </c>
      <c r="E10" s="177" t="s">
        <v>253</v>
      </c>
      <c r="F10" s="177" t="s">
        <v>253</v>
      </c>
      <c r="G10" s="177" t="s">
        <v>93</v>
      </c>
      <c r="H10" s="179" t="s">
        <v>68</v>
      </c>
      <c r="I10" s="180">
        <v>10</v>
      </c>
      <c r="J10" s="181">
        <v>1</v>
      </c>
      <c r="K10" s="181">
        <v>1</v>
      </c>
      <c r="L10" s="182">
        <v>42917</v>
      </c>
      <c r="M10" s="183" t="s">
        <v>78</v>
      </c>
      <c r="N10" s="180">
        <v>10</v>
      </c>
      <c r="O10" s="180">
        <v>10</v>
      </c>
      <c r="P10" s="180">
        <v>10</v>
      </c>
      <c r="Q10" s="180">
        <v>10</v>
      </c>
      <c r="R10" s="180">
        <v>10</v>
      </c>
      <c r="S10" s="180">
        <v>10</v>
      </c>
      <c r="T10" s="180">
        <v>10</v>
      </c>
      <c r="U10" s="180">
        <v>10</v>
      </c>
      <c r="V10" s="180">
        <v>10</v>
      </c>
      <c r="W10" s="180">
        <v>10</v>
      </c>
      <c r="X10" s="180">
        <v>10</v>
      </c>
      <c r="Y10" s="180">
        <v>10</v>
      </c>
      <c r="AA10" s="180">
        <v>20</v>
      </c>
      <c r="AB10" s="180">
        <v>20</v>
      </c>
      <c r="AC10" s="180">
        <v>20</v>
      </c>
      <c r="AD10" s="180">
        <v>20</v>
      </c>
      <c r="AE10" s="180">
        <v>20</v>
      </c>
      <c r="AF10" s="180">
        <v>20</v>
      </c>
      <c r="AG10" s="180">
        <v>20</v>
      </c>
      <c r="AH10" s="180">
        <v>20</v>
      </c>
      <c r="AI10" s="180">
        <v>20</v>
      </c>
      <c r="AJ10" s="180">
        <v>20</v>
      </c>
      <c r="AK10" s="180">
        <v>20</v>
      </c>
      <c r="AL10" s="180">
        <v>20</v>
      </c>
      <c r="AN10" s="185"/>
    </row>
    <row r="11" spans="1:40" x14ac:dyDescent="0.3">
      <c r="A11" s="174" t="s">
        <v>98</v>
      </c>
      <c r="B11" s="175" t="s">
        <v>65</v>
      </c>
      <c r="C11" s="176" t="s">
        <v>99</v>
      </c>
      <c r="D11" s="177" t="s">
        <v>100</v>
      </c>
      <c r="E11" s="177" t="s">
        <v>245</v>
      </c>
      <c r="F11" s="177" t="s">
        <v>246</v>
      </c>
      <c r="G11" s="177" t="s">
        <v>101</v>
      </c>
      <c r="H11" s="179" t="s">
        <v>68</v>
      </c>
      <c r="I11" s="180">
        <v>674.7</v>
      </c>
      <c r="J11" s="181">
        <v>1</v>
      </c>
      <c r="K11" s="181">
        <v>4</v>
      </c>
      <c r="L11" s="182">
        <v>43983</v>
      </c>
      <c r="M11" s="183">
        <v>51287</v>
      </c>
      <c r="N11" s="180">
        <v>674.7</v>
      </c>
      <c r="O11" s="180">
        <v>674.7</v>
      </c>
      <c r="P11" s="180">
        <v>674.7</v>
      </c>
      <c r="Q11" s="180">
        <v>674.7</v>
      </c>
      <c r="R11" s="180">
        <v>674.7</v>
      </c>
      <c r="S11" s="180">
        <v>674.7</v>
      </c>
      <c r="T11" s="180">
        <v>674.7</v>
      </c>
      <c r="U11" s="180">
        <v>674.7</v>
      </c>
      <c r="V11" s="180">
        <v>674.7</v>
      </c>
      <c r="W11" s="180">
        <v>674.7</v>
      </c>
      <c r="X11" s="180">
        <v>674.7</v>
      </c>
      <c r="Y11" s="180">
        <v>674.7</v>
      </c>
      <c r="AA11" s="180">
        <v>541.94000000000005</v>
      </c>
      <c r="AB11" s="180">
        <v>541.94000000000005</v>
      </c>
      <c r="AC11" s="180">
        <v>541.94000000000005</v>
      </c>
      <c r="AD11" s="180">
        <v>541.94000000000005</v>
      </c>
      <c r="AE11" s="180">
        <v>541.94000000000005</v>
      </c>
      <c r="AF11" s="180">
        <v>541.94000000000005</v>
      </c>
      <c r="AG11" s="180">
        <v>541.94000000000005</v>
      </c>
      <c r="AH11" s="180">
        <v>541.94000000000005</v>
      </c>
      <c r="AI11" s="180">
        <v>541.94000000000005</v>
      </c>
      <c r="AJ11" s="180">
        <v>541.94000000000005</v>
      </c>
      <c r="AK11" s="180">
        <v>541.94000000000005</v>
      </c>
      <c r="AL11" s="180">
        <v>541.94000000000005</v>
      </c>
      <c r="AN11" s="185"/>
    </row>
    <row r="12" spans="1:40" x14ac:dyDescent="0.3">
      <c r="A12" s="174" t="s">
        <v>98</v>
      </c>
      <c r="B12" s="175" t="s">
        <v>65</v>
      </c>
      <c r="C12" s="176" t="s">
        <v>99</v>
      </c>
      <c r="D12" s="177" t="s">
        <v>102</v>
      </c>
      <c r="E12" s="177" t="s">
        <v>245</v>
      </c>
      <c r="F12" s="177" t="s">
        <v>246</v>
      </c>
      <c r="G12" s="177" t="s">
        <v>103</v>
      </c>
      <c r="H12" s="179" t="s">
        <v>68</v>
      </c>
      <c r="I12" s="180">
        <v>673.8</v>
      </c>
      <c r="J12" s="181">
        <v>1</v>
      </c>
      <c r="K12" s="181">
        <v>4</v>
      </c>
      <c r="L12" s="182">
        <v>43952</v>
      </c>
      <c r="M12" s="183">
        <v>51256</v>
      </c>
      <c r="N12" s="180">
        <v>673.8</v>
      </c>
      <c r="O12" s="180">
        <v>673.8</v>
      </c>
      <c r="P12" s="180">
        <v>673.8</v>
      </c>
      <c r="Q12" s="180">
        <v>673.8</v>
      </c>
      <c r="R12" s="180">
        <v>673.8</v>
      </c>
      <c r="S12" s="180">
        <v>673.8</v>
      </c>
      <c r="T12" s="180">
        <v>673.8</v>
      </c>
      <c r="U12" s="180">
        <v>673.8</v>
      </c>
      <c r="V12" s="180">
        <v>673.8</v>
      </c>
      <c r="W12" s="180">
        <v>673.8</v>
      </c>
      <c r="X12" s="180">
        <v>673.8</v>
      </c>
      <c r="Y12" s="180">
        <v>673.8</v>
      </c>
      <c r="AA12" s="180">
        <v>534.64</v>
      </c>
      <c r="AB12" s="180">
        <v>534.64</v>
      </c>
      <c r="AC12" s="180">
        <v>534.64</v>
      </c>
      <c r="AD12" s="180">
        <v>534.64</v>
      </c>
      <c r="AE12" s="180">
        <v>534.64</v>
      </c>
      <c r="AF12" s="180">
        <v>534.64</v>
      </c>
      <c r="AG12" s="180">
        <v>534.64</v>
      </c>
      <c r="AH12" s="180">
        <v>534.64</v>
      </c>
      <c r="AI12" s="180">
        <v>534.64</v>
      </c>
      <c r="AJ12" s="180">
        <v>534.64</v>
      </c>
      <c r="AK12" s="180">
        <v>534.64</v>
      </c>
      <c r="AL12" s="180">
        <v>534.64</v>
      </c>
      <c r="AN12" s="185"/>
    </row>
    <row r="13" spans="1:40" x14ac:dyDescent="0.3">
      <c r="A13" s="174" t="s">
        <v>98</v>
      </c>
      <c r="B13" s="175" t="s">
        <v>65</v>
      </c>
      <c r="C13" s="176" t="s">
        <v>99</v>
      </c>
      <c r="D13" s="177" t="s">
        <v>104</v>
      </c>
      <c r="E13" s="177" t="s">
        <v>245</v>
      </c>
      <c r="F13" s="177" t="s">
        <v>246</v>
      </c>
      <c r="G13" s="177" t="s">
        <v>105</v>
      </c>
      <c r="H13" s="179" t="s">
        <v>68</v>
      </c>
      <c r="I13" s="180">
        <v>49</v>
      </c>
      <c r="J13" s="181">
        <v>1</v>
      </c>
      <c r="K13" s="181">
        <v>4</v>
      </c>
      <c r="L13" s="182">
        <v>44013</v>
      </c>
      <c r="M13" s="183">
        <v>51317</v>
      </c>
      <c r="N13" s="180">
        <v>49.65</v>
      </c>
      <c r="O13" s="180">
        <v>49.65</v>
      </c>
      <c r="P13" s="180">
        <v>49.65</v>
      </c>
      <c r="Q13" s="180">
        <v>49.65</v>
      </c>
      <c r="R13" s="180">
        <v>49.65</v>
      </c>
      <c r="S13" s="180">
        <v>49.65</v>
      </c>
      <c r="T13" s="180">
        <v>49.65</v>
      </c>
      <c r="U13" s="180">
        <v>49.65</v>
      </c>
      <c r="V13" s="180">
        <v>49.65</v>
      </c>
      <c r="W13" s="180">
        <v>49.65</v>
      </c>
      <c r="X13" s="180">
        <v>49.65</v>
      </c>
      <c r="Y13" s="180">
        <v>49.65</v>
      </c>
      <c r="AA13" s="180">
        <v>49.65</v>
      </c>
      <c r="AB13" s="180">
        <v>49.65</v>
      </c>
      <c r="AC13" s="180">
        <v>49.65</v>
      </c>
      <c r="AD13" s="180">
        <v>49.65</v>
      </c>
      <c r="AE13" s="180">
        <v>49.65</v>
      </c>
      <c r="AF13" s="180">
        <v>49.65</v>
      </c>
      <c r="AG13" s="180">
        <v>49.65</v>
      </c>
      <c r="AH13" s="180">
        <v>49.65</v>
      </c>
      <c r="AI13" s="180">
        <v>49.65</v>
      </c>
      <c r="AJ13" s="180">
        <v>49.65</v>
      </c>
      <c r="AK13" s="180">
        <v>49.65</v>
      </c>
      <c r="AL13" s="180">
        <v>49.65</v>
      </c>
      <c r="AN13" s="185"/>
    </row>
    <row r="14" spans="1:40" x14ac:dyDescent="0.3">
      <c r="A14" s="174" t="s">
        <v>98</v>
      </c>
      <c r="B14" s="175" t="s">
        <v>65</v>
      </c>
      <c r="C14" s="176" t="s">
        <v>99</v>
      </c>
      <c r="D14" s="177" t="s">
        <v>104</v>
      </c>
      <c r="E14" s="177" t="s">
        <v>245</v>
      </c>
      <c r="F14" s="177" t="s">
        <v>246</v>
      </c>
      <c r="G14" s="177" t="s">
        <v>106</v>
      </c>
      <c r="H14" s="179" t="s">
        <v>68</v>
      </c>
      <c r="I14" s="180">
        <v>49</v>
      </c>
      <c r="J14" s="181">
        <v>1</v>
      </c>
      <c r="K14" s="181">
        <v>4</v>
      </c>
      <c r="L14" s="182">
        <v>44013</v>
      </c>
      <c r="M14" s="183">
        <v>51317</v>
      </c>
      <c r="N14" s="180">
        <v>49.65</v>
      </c>
      <c r="O14" s="180">
        <v>49.65</v>
      </c>
      <c r="P14" s="180">
        <v>49.65</v>
      </c>
      <c r="Q14" s="180">
        <v>49.65</v>
      </c>
      <c r="R14" s="180">
        <v>49.65</v>
      </c>
      <c r="S14" s="180">
        <v>49.65</v>
      </c>
      <c r="T14" s="180">
        <v>49.65</v>
      </c>
      <c r="U14" s="180">
        <v>49.65</v>
      </c>
      <c r="V14" s="180">
        <v>49.65</v>
      </c>
      <c r="W14" s="180">
        <v>49.65</v>
      </c>
      <c r="X14" s="180">
        <v>49.65</v>
      </c>
      <c r="Y14" s="180">
        <v>49.65</v>
      </c>
      <c r="AA14" s="180">
        <v>49.65</v>
      </c>
      <c r="AB14" s="180">
        <v>49.65</v>
      </c>
      <c r="AC14" s="180">
        <v>49.65</v>
      </c>
      <c r="AD14" s="180">
        <v>49.65</v>
      </c>
      <c r="AE14" s="180">
        <v>49.65</v>
      </c>
      <c r="AF14" s="180">
        <v>49.65</v>
      </c>
      <c r="AG14" s="180">
        <v>49.65</v>
      </c>
      <c r="AH14" s="180">
        <v>49.65</v>
      </c>
      <c r="AI14" s="180">
        <v>49.65</v>
      </c>
      <c r="AJ14" s="180">
        <v>49.65</v>
      </c>
      <c r="AK14" s="180">
        <v>49.65</v>
      </c>
      <c r="AL14" s="180">
        <v>49.65</v>
      </c>
      <c r="AN14" s="185"/>
    </row>
    <row r="15" spans="1:40" x14ac:dyDescent="0.3">
      <c r="A15" s="174" t="s">
        <v>98</v>
      </c>
      <c r="B15" s="175" t="s">
        <v>65</v>
      </c>
      <c r="C15" s="176" t="s">
        <v>99</v>
      </c>
      <c r="D15" s="177" t="s">
        <v>107</v>
      </c>
      <c r="E15" s="177" t="s">
        <v>253</v>
      </c>
      <c r="F15" s="177" t="s">
        <v>253</v>
      </c>
      <c r="G15" s="177" t="s">
        <v>108</v>
      </c>
      <c r="H15" s="179" t="s">
        <v>68</v>
      </c>
      <c r="I15" s="180">
        <v>100</v>
      </c>
      <c r="J15" s="181">
        <v>1</v>
      </c>
      <c r="K15" s="181">
        <v>1</v>
      </c>
      <c r="L15" s="182">
        <v>44197</v>
      </c>
      <c r="M15" s="183">
        <v>51501</v>
      </c>
      <c r="N15" s="180">
        <v>100</v>
      </c>
      <c r="O15" s="180">
        <v>100</v>
      </c>
      <c r="P15" s="180">
        <v>100</v>
      </c>
      <c r="Q15" s="180">
        <v>100</v>
      </c>
      <c r="R15" s="180">
        <v>100</v>
      </c>
      <c r="S15" s="180">
        <v>100</v>
      </c>
      <c r="T15" s="180">
        <v>100</v>
      </c>
      <c r="U15" s="180">
        <v>100</v>
      </c>
      <c r="V15" s="180">
        <v>100</v>
      </c>
      <c r="W15" s="180">
        <v>100</v>
      </c>
      <c r="X15" s="180">
        <v>100</v>
      </c>
      <c r="Y15" s="180">
        <v>100</v>
      </c>
      <c r="AA15" s="180">
        <v>200</v>
      </c>
      <c r="AB15" s="180">
        <v>200</v>
      </c>
      <c r="AC15" s="180">
        <v>200</v>
      </c>
      <c r="AD15" s="180">
        <v>200</v>
      </c>
      <c r="AE15" s="180">
        <v>200</v>
      </c>
      <c r="AF15" s="180">
        <v>200</v>
      </c>
      <c r="AG15" s="180">
        <v>200</v>
      </c>
      <c r="AH15" s="180">
        <v>200</v>
      </c>
      <c r="AI15" s="180">
        <v>200</v>
      </c>
      <c r="AJ15" s="180">
        <v>200</v>
      </c>
      <c r="AK15" s="180">
        <v>200</v>
      </c>
      <c r="AL15" s="180">
        <v>200</v>
      </c>
      <c r="AN15" s="185"/>
    </row>
    <row r="16" spans="1:40" x14ac:dyDescent="0.3">
      <c r="A16" s="174" t="s">
        <v>109</v>
      </c>
      <c r="B16" s="175" t="s">
        <v>65</v>
      </c>
      <c r="C16" s="176" t="s">
        <v>99</v>
      </c>
      <c r="D16" s="177" t="s">
        <v>110</v>
      </c>
      <c r="E16" s="177" t="s">
        <v>249</v>
      </c>
      <c r="F16" s="177" t="s">
        <v>250</v>
      </c>
      <c r="G16" s="177" t="s">
        <v>111</v>
      </c>
      <c r="H16" s="179" t="s">
        <v>33</v>
      </c>
      <c r="I16" s="180">
        <v>100</v>
      </c>
      <c r="J16" s="181">
        <v>3</v>
      </c>
      <c r="K16" s="181">
        <v>1</v>
      </c>
      <c r="L16" s="182">
        <v>44378</v>
      </c>
      <c r="M16" s="183">
        <v>51591</v>
      </c>
      <c r="N16" s="180">
        <v>100</v>
      </c>
      <c r="O16" s="180">
        <v>100</v>
      </c>
      <c r="P16" s="180">
        <v>100</v>
      </c>
      <c r="Q16" s="180">
        <v>100</v>
      </c>
      <c r="R16" s="180">
        <v>100</v>
      </c>
      <c r="S16" s="180">
        <v>100</v>
      </c>
      <c r="T16" s="180">
        <v>100</v>
      </c>
      <c r="U16" s="180">
        <v>100</v>
      </c>
      <c r="V16" s="180">
        <v>100</v>
      </c>
      <c r="W16" s="180">
        <v>100</v>
      </c>
      <c r="X16" s="180">
        <v>100</v>
      </c>
      <c r="Y16" s="180">
        <v>100</v>
      </c>
      <c r="AA16" s="180">
        <v>100</v>
      </c>
      <c r="AB16" s="180">
        <v>100</v>
      </c>
      <c r="AC16" s="180">
        <v>100</v>
      </c>
      <c r="AD16" s="180">
        <v>100</v>
      </c>
      <c r="AE16" s="180">
        <v>100</v>
      </c>
      <c r="AF16" s="180">
        <v>100</v>
      </c>
      <c r="AG16" s="180">
        <v>100</v>
      </c>
      <c r="AH16" s="180">
        <v>100</v>
      </c>
      <c r="AI16" s="180">
        <v>100</v>
      </c>
      <c r="AJ16" s="180">
        <v>100</v>
      </c>
      <c r="AK16" s="180">
        <v>100</v>
      </c>
      <c r="AL16" s="180">
        <v>100</v>
      </c>
      <c r="AN16" s="185"/>
    </row>
    <row r="17" spans="1:40" x14ac:dyDescent="0.3">
      <c r="A17" s="174" t="s">
        <v>112</v>
      </c>
      <c r="B17" s="175" t="s">
        <v>65</v>
      </c>
      <c r="C17" s="176" t="s">
        <v>99</v>
      </c>
      <c r="D17" s="177" t="s">
        <v>113</v>
      </c>
      <c r="E17" s="177" t="s">
        <v>249</v>
      </c>
      <c r="F17" s="177" t="s">
        <v>250</v>
      </c>
      <c r="G17" s="177" t="s">
        <v>114</v>
      </c>
      <c r="H17" s="179" t="s">
        <v>33</v>
      </c>
      <c r="I17" s="180">
        <v>40</v>
      </c>
      <c r="J17" s="181">
        <v>3</v>
      </c>
      <c r="K17" s="181">
        <v>1</v>
      </c>
      <c r="L17" s="182">
        <v>45444</v>
      </c>
      <c r="M17" s="183">
        <v>51470</v>
      </c>
      <c r="N17" s="180">
        <v>40</v>
      </c>
      <c r="O17" s="180">
        <v>40</v>
      </c>
      <c r="P17" s="180">
        <v>40</v>
      </c>
      <c r="Q17" s="180">
        <v>40</v>
      </c>
      <c r="R17" s="180">
        <v>40</v>
      </c>
      <c r="S17" s="180">
        <v>40</v>
      </c>
      <c r="T17" s="180">
        <v>40</v>
      </c>
      <c r="U17" s="180">
        <v>40</v>
      </c>
      <c r="V17" s="180">
        <v>40</v>
      </c>
      <c r="W17" s="180">
        <v>40</v>
      </c>
      <c r="X17" s="180">
        <v>40</v>
      </c>
      <c r="Y17" s="180">
        <v>40</v>
      </c>
      <c r="AA17" s="180">
        <v>40</v>
      </c>
      <c r="AB17" s="180">
        <v>40</v>
      </c>
      <c r="AC17" s="180">
        <v>40</v>
      </c>
      <c r="AD17" s="180">
        <v>40</v>
      </c>
      <c r="AE17" s="180">
        <v>40</v>
      </c>
      <c r="AF17" s="180">
        <v>40</v>
      </c>
      <c r="AG17" s="180">
        <v>40</v>
      </c>
      <c r="AH17" s="180">
        <v>40</v>
      </c>
      <c r="AI17" s="180">
        <v>40</v>
      </c>
      <c r="AJ17" s="180">
        <v>40</v>
      </c>
      <c r="AK17" s="180">
        <v>40</v>
      </c>
      <c r="AL17" s="180">
        <v>40</v>
      </c>
      <c r="AN17" s="185"/>
    </row>
    <row r="18" spans="1:40" x14ac:dyDescent="0.3">
      <c r="A18" s="174" t="s">
        <v>112</v>
      </c>
      <c r="B18" s="175" t="s">
        <v>65</v>
      </c>
      <c r="C18" s="176" t="s">
        <v>99</v>
      </c>
      <c r="D18" s="177" t="s">
        <v>115</v>
      </c>
      <c r="E18" s="177" t="s">
        <v>249</v>
      </c>
      <c r="F18" s="177" t="s">
        <v>250</v>
      </c>
      <c r="G18" s="177" t="s">
        <v>116</v>
      </c>
      <c r="H18" s="179" t="s">
        <v>33</v>
      </c>
      <c r="I18" s="180">
        <v>10</v>
      </c>
      <c r="J18" s="181">
        <v>3</v>
      </c>
      <c r="K18" s="181">
        <v>1</v>
      </c>
      <c r="L18" s="182">
        <v>44287</v>
      </c>
      <c r="M18" s="183">
        <v>51470</v>
      </c>
      <c r="N18" s="180">
        <v>10</v>
      </c>
      <c r="O18" s="180">
        <v>10</v>
      </c>
      <c r="P18" s="180">
        <v>10</v>
      </c>
      <c r="Q18" s="180">
        <v>10</v>
      </c>
      <c r="R18" s="180">
        <v>10</v>
      </c>
      <c r="S18" s="180">
        <v>10</v>
      </c>
      <c r="T18" s="180">
        <v>10</v>
      </c>
      <c r="U18" s="180">
        <v>10</v>
      </c>
      <c r="V18" s="180">
        <v>10</v>
      </c>
      <c r="W18" s="180">
        <v>10</v>
      </c>
      <c r="X18" s="180">
        <v>10</v>
      </c>
      <c r="Y18" s="180">
        <v>10</v>
      </c>
      <c r="AA18" s="180">
        <v>20</v>
      </c>
      <c r="AB18" s="180">
        <v>20</v>
      </c>
      <c r="AC18" s="180">
        <v>20</v>
      </c>
      <c r="AD18" s="180">
        <v>20</v>
      </c>
      <c r="AE18" s="180">
        <v>20</v>
      </c>
      <c r="AF18" s="180">
        <v>20</v>
      </c>
      <c r="AG18" s="180">
        <v>20</v>
      </c>
      <c r="AH18" s="180">
        <v>20</v>
      </c>
      <c r="AI18" s="180">
        <v>20</v>
      </c>
      <c r="AJ18" s="180">
        <v>20</v>
      </c>
      <c r="AK18" s="180">
        <v>20</v>
      </c>
      <c r="AL18" s="180">
        <v>20</v>
      </c>
      <c r="AN18" s="185"/>
    </row>
    <row r="19" spans="1:40" x14ac:dyDescent="0.3">
      <c r="A19" s="174" t="s">
        <v>112</v>
      </c>
      <c r="B19" s="175" t="s">
        <v>65</v>
      </c>
      <c r="C19" s="176" t="s">
        <v>99</v>
      </c>
      <c r="D19" s="177" t="s">
        <v>117</v>
      </c>
      <c r="E19" s="177" t="s">
        <v>249</v>
      </c>
      <c r="F19" s="177" t="s">
        <v>250</v>
      </c>
      <c r="G19" s="177" t="s">
        <v>118</v>
      </c>
      <c r="H19" s="179" t="s">
        <v>33</v>
      </c>
      <c r="I19" s="180">
        <v>11</v>
      </c>
      <c r="J19" s="181">
        <v>3</v>
      </c>
      <c r="K19" s="181">
        <v>1</v>
      </c>
      <c r="L19" s="182">
        <v>44348</v>
      </c>
      <c r="M19" s="183">
        <v>51501</v>
      </c>
      <c r="N19" s="180">
        <v>11</v>
      </c>
      <c r="O19" s="180">
        <v>11</v>
      </c>
      <c r="P19" s="180">
        <v>11</v>
      </c>
      <c r="Q19" s="180">
        <v>11</v>
      </c>
      <c r="R19" s="180">
        <v>11</v>
      </c>
      <c r="S19" s="180">
        <v>11</v>
      </c>
      <c r="T19" s="180">
        <v>11</v>
      </c>
      <c r="U19" s="180">
        <v>11</v>
      </c>
      <c r="V19" s="180">
        <v>11</v>
      </c>
      <c r="W19" s="180">
        <v>11</v>
      </c>
      <c r="X19" s="180">
        <v>11</v>
      </c>
      <c r="Y19" s="180">
        <v>11</v>
      </c>
      <c r="AA19" s="180">
        <v>22</v>
      </c>
      <c r="AB19" s="180">
        <v>22</v>
      </c>
      <c r="AC19" s="180">
        <v>22</v>
      </c>
      <c r="AD19" s="180">
        <v>22</v>
      </c>
      <c r="AE19" s="180">
        <v>22</v>
      </c>
      <c r="AF19" s="180">
        <v>22</v>
      </c>
      <c r="AG19" s="180">
        <v>22</v>
      </c>
      <c r="AH19" s="180">
        <v>22</v>
      </c>
      <c r="AI19" s="180">
        <v>22</v>
      </c>
      <c r="AJ19" s="180">
        <v>22</v>
      </c>
      <c r="AK19" s="180">
        <v>22</v>
      </c>
      <c r="AL19" s="180">
        <v>22</v>
      </c>
      <c r="AN19" s="185"/>
    </row>
    <row r="20" spans="1:40" x14ac:dyDescent="0.3">
      <c r="A20" s="174" t="s">
        <v>112</v>
      </c>
      <c r="B20" s="175" t="s">
        <v>65</v>
      </c>
      <c r="C20" s="176" t="s">
        <v>99</v>
      </c>
      <c r="D20" s="177" t="s">
        <v>119</v>
      </c>
      <c r="E20" s="177" t="s">
        <v>249</v>
      </c>
      <c r="F20" s="177" t="s">
        <v>250</v>
      </c>
      <c r="G20" s="177" t="s">
        <v>120</v>
      </c>
      <c r="H20" s="179" t="s">
        <v>33</v>
      </c>
      <c r="I20" s="180">
        <v>5</v>
      </c>
      <c r="J20" s="181">
        <v>3</v>
      </c>
      <c r="K20" s="181">
        <v>1</v>
      </c>
      <c r="L20" s="182">
        <v>45748</v>
      </c>
      <c r="M20" s="183">
        <v>51591</v>
      </c>
      <c r="N20" s="180">
        <v>5</v>
      </c>
      <c r="O20" s="180">
        <v>5</v>
      </c>
      <c r="P20" s="180">
        <v>5</v>
      </c>
      <c r="Q20" s="180">
        <v>5</v>
      </c>
      <c r="R20" s="180">
        <v>5</v>
      </c>
      <c r="S20" s="180">
        <v>5</v>
      </c>
      <c r="T20" s="180">
        <v>5</v>
      </c>
      <c r="U20" s="180">
        <v>5</v>
      </c>
      <c r="V20" s="180">
        <v>5</v>
      </c>
      <c r="W20" s="180">
        <v>5</v>
      </c>
      <c r="X20" s="180">
        <v>5</v>
      </c>
      <c r="Y20" s="180">
        <v>5</v>
      </c>
      <c r="AA20" s="180">
        <v>10</v>
      </c>
      <c r="AB20" s="180">
        <v>10</v>
      </c>
      <c r="AC20" s="180">
        <v>10</v>
      </c>
      <c r="AD20" s="180">
        <v>10</v>
      </c>
      <c r="AE20" s="180">
        <v>10</v>
      </c>
      <c r="AF20" s="180">
        <v>10</v>
      </c>
      <c r="AG20" s="180">
        <v>10</v>
      </c>
      <c r="AH20" s="180">
        <v>10</v>
      </c>
      <c r="AI20" s="180">
        <v>10</v>
      </c>
      <c r="AJ20" s="180">
        <v>10</v>
      </c>
      <c r="AK20" s="180">
        <v>10</v>
      </c>
      <c r="AL20" s="180">
        <v>10</v>
      </c>
      <c r="AN20" s="185"/>
    </row>
    <row r="21" spans="1:40" x14ac:dyDescent="0.3">
      <c r="A21" s="89"/>
      <c r="B21" s="90"/>
      <c r="C21" s="91"/>
      <c r="D21" s="89"/>
      <c r="E21" s="90"/>
      <c r="F21" s="90"/>
      <c r="G21" s="90"/>
      <c r="H21" s="92"/>
      <c r="I21" s="93"/>
      <c r="J21" s="90"/>
      <c r="K21" s="90"/>
      <c r="L21" s="94"/>
      <c r="M21" s="94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N21" s="185"/>
    </row>
    <row r="22" spans="1:40" ht="53.4" x14ac:dyDescent="0.3">
      <c r="A22" s="189" t="s">
        <v>130</v>
      </c>
      <c r="B22" s="190"/>
      <c r="C22" s="190" t="s">
        <v>58</v>
      </c>
      <c r="D22" s="189" t="s">
        <v>59</v>
      </c>
      <c r="E22" s="189"/>
      <c r="F22" s="189"/>
      <c r="G22" s="191" t="s">
        <v>2</v>
      </c>
      <c r="H22" s="192" t="s">
        <v>3</v>
      </c>
      <c r="I22" s="192" t="s">
        <v>4</v>
      </c>
      <c r="J22" s="193" t="s">
        <v>60</v>
      </c>
      <c r="K22" s="194"/>
      <c r="L22" s="95" t="s">
        <v>131</v>
      </c>
      <c r="M22" s="95" t="s">
        <v>7</v>
      </c>
      <c r="N22" s="96" t="s">
        <v>44</v>
      </c>
      <c r="O22" s="96" t="s">
        <v>45</v>
      </c>
      <c r="P22" s="96" t="s">
        <v>46</v>
      </c>
      <c r="Q22" s="96" t="s">
        <v>47</v>
      </c>
      <c r="R22" s="96" t="s">
        <v>48</v>
      </c>
      <c r="S22" s="96" t="s">
        <v>49</v>
      </c>
      <c r="T22" s="96" t="s">
        <v>50</v>
      </c>
      <c r="U22" s="96" t="s">
        <v>51</v>
      </c>
      <c r="V22" s="96" t="s">
        <v>52</v>
      </c>
      <c r="W22" s="96" t="s">
        <v>53</v>
      </c>
      <c r="X22" s="96" t="s">
        <v>54</v>
      </c>
      <c r="Y22" s="96" t="s">
        <v>55</v>
      </c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N22" s="185"/>
    </row>
    <row r="23" spans="1:40" ht="14.4" x14ac:dyDescent="0.3">
      <c r="A23" s="97" t="s">
        <v>98</v>
      </c>
      <c r="B23" s="98" t="s">
        <v>65</v>
      </c>
      <c r="C23" s="195" t="s">
        <v>132</v>
      </c>
      <c r="D23" s="196" t="s">
        <v>159</v>
      </c>
      <c r="E23" s="196"/>
      <c r="F23" s="196"/>
      <c r="G23" s="99" t="s">
        <v>134</v>
      </c>
      <c r="H23" s="197" t="s">
        <v>68</v>
      </c>
      <c r="I23" s="198">
        <v>5</v>
      </c>
      <c r="J23" s="199"/>
      <c r="K23" s="199"/>
      <c r="L23" s="200">
        <v>43040</v>
      </c>
      <c r="M23" s="200">
        <v>46872</v>
      </c>
      <c r="N23" s="201">
        <v>5</v>
      </c>
      <c r="O23" s="197">
        <v>5</v>
      </c>
      <c r="P23" s="197">
        <v>5</v>
      </c>
      <c r="Q23" s="197">
        <v>5</v>
      </c>
      <c r="R23" s="197">
        <v>5</v>
      </c>
      <c r="S23" s="197">
        <v>5</v>
      </c>
      <c r="T23" s="197">
        <v>5</v>
      </c>
      <c r="U23" s="197">
        <v>5</v>
      </c>
      <c r="V23" s="197">
        <v>5</v>
      </c>
      <c r="W23" s="197">
        <v>5</v>
      </c>
      <c r="X23" s="197">
        <v>5</v>
      </c>
      <c r="Y23" s="197">
        <v>5</v>
      </c>
    </row>
    <row r="24" spans="1:40" ht="14.4" x14ac:dyDescent="0.3">
      <c r="A24" s="97" t="s">
        <v>98</v>
      </c>
      <c r="B24" s="98" t="s">
        <v>65</v>
      </c>
      <c r="C24" s="195" t="s">
        <v>132</v>
      </c>
      <c r="D24" s="196" t="s">
        <v>160</v>
      </c>
      <c r="E24" s="196"/>
      <c r="F24" s="196"/>
      <c r="G24" s="99" t="s">
        <v>161</v>
      </c>
      <c r="H24" s="197" t="s">
        <v>68</v>
      </c>
      <c r="I24" s="198">
        <v>5</v>
      </c>
      <c r="J24" s="199"/>
      <c r="K24" s="199"/>
      <c r="L24" s="200">
        <v>43132</v>
      </c>
      <c r="M24" s="200">
        <v>46965</v>
      </c>
      <c r="N24" s="201">
        <v>5</v>
      </c>
      <c r="O24" s="201">
        <v>5</v>
      </c>
      <c r="P24" s="201">
        <v>5</v>
      </c>
      <c r="Q24" s="201">
        <v>5</v>
      </c>
      <c r="R24" s="201">
        <v>5</v>
      </c>
      <c r="S24" s="201">
        <v>5</v>
      </c>
      <c r="T24" s="201">
        <v>5</v>
      </c>
      <c r="U24" s="201">
        <v>5</v>
      </c>
      <c r="V24" s="201">
        <v>5</v>
      </c>
      <c r="W24" s="201">
        <v>5</v>
      </c>
      <c r="X24" s="201">
        <v>5</v>
      </c>
      <c r="Y24" s="201">
        <v>5</v>
      </c>
    </row>
    <row r="25" spans="1:40" ht="14.4" x14ac:dyDescent="0.3">
      <c r="A25" s="97" t="s">
        <v>98</v>
      </c>
      <c r="B25" s="98" t="s">
        <v>65</v>
      </c>
      <c r="C25" s="195" t="s">
        <v>132</v>
      </c>
      <c r="D25" s="196" t="s">
        <v>162</v>
      </c>
      <c r="E25" s="196"/>
      <c r="F25" s="196"/>
      <c r="G25" s="99" t="s">
        <v>163</v>
      </c>
      <c r="H25" s="197" t="s">
        <v>68</v>
      </c>
      <c r="I25" s="198">
        <v>25</v>
      </c>
      <c r="J25" s="199"/>
      <c r="K25" s="199"/>
      <c r="L25" s="200">
        <v>43556</v>
      </c>
      <c r="M25" s="200">
        <v>47299</v>
      </c>
      <c r="N25" s="201">
        <v>25</v>
      </c>
      <c r="O25" s="201">
        <v>25</v>
      </c>
      <c r="P25" s="201">
        <v>25</v>
      </c>
      <c r="Q25" s="201">
        <v>25</v>
      </c>
      <c r="R25" s="201">
        <v>25</v>
      </c>
      <c r="S25" s="201">
        <v>25</v>
      </c>
      <c r="T25" s="201">
        <v>25</v>
      </c>
      <c r="U25" s="201">
        <v>25</v>
      </c>
      <c r="V25" s="201">
        <v>25</v>
      </c>
      <c r="W25" s="201">
        <v>25</v>
      </c>
      <c r="X25" s="201">
        <v>25</v>
      </c>
      <c r="Y25" s="201">
        <v>25</v>
      </c>
    </row>
    <row r="26" spans="1:40" ht="14.4" x14ac:dyDescent="0.3">
      <c r="A26" s="97" t="s">
        <v>98</v>
      </c>
      <c r="B26" s="98" t="s">
        <v>65</v>
      </c>
      <c r="C26" s="195" t="s">
        <v>132</v>
      </c>
      <c r="D26" s="196" t="s">
        <v>164</v>
      </c>
      <c r="E26" s="196"/>
      <c r="F26" s="196"/>
      <c r="G26" s="99" t="s">
        <v>165</v>
      </c>
      <c r="H26" s="197" t="s">
        <v>68</v>
      </c>
      <c r="I26" s="198">
        <v>15</v>
      </c>
      <c r="J26" s="199"/>
      <c r="K26" s="199"/>
      <c r="L26" s="200">
        <v>43891</v>
      </c>
      <c r="M26" s="200">
        <v>47542</v>
      </c>
      <c r="N26" s="201">
        <v>15</v>
      </c>
      <c r="O26" s="201">
        <v>15</v>
      </c>
      <c r="P26" s="201">
        <v>15</v>
      </c>
      <c r="Q26" s="201">
        <v>15</v>
      </c>
      <c r="R26" s="201">
        <v>15</v>
      </c>
      <c r="S26" s="201">
        <v>15</v>
      </c>
      <c r="T26" s="201">
        <v>15</v>
      </c>
      <c r="U26" s="201">
        <v>15</v>
      </c>
      <c r="V26" s="201">
        <v>15</v>
      </c>
      <c r="W26" s="201">
        <v>15</v>
      </c>
      <c r="X26" s="201">
        <v>15</v>
      </c>
      <c r="Y26" s="201">
        <v>15</v>
      </c>
    </row>
    <row r="27" spans="1:40" ht="14.4" x14ac:dyDescent="0.3">
      <c r="A27" s="97" t="s">
        <v>98</v>
      </c>
      <c r="B27" s="98" t="s">
        <v>65</v>
      </c>
      <c r="C27" s="195" t="s">
        <v>141</v>
      </c>
      <c r="D27" s="196" t="s">
        <v>166</v>
      </c>
      <c r="E27" s="196"/>
      <c r="F27" s="196"/>
      <c r="G27" s="99" t="s">
        <v>167</v>
      </c>
      <c r="H27" s="197" t="s">
        <v>68</v>
      </c>
      <c r="I27" s="198">
        <v>20</v>
      </c>
      <c r="J27" s="199"/>
      <c r="K27" s="199"/>
      <c r="L27" s="200">
        <v>42705</v>
      </c>
      <c r="M27" s="200">
        <v>46507</v>
      </c>
      <c r="N27" s="201">
        <v>20</v>
      </c>
      <c r="O27" s="201">
        <v>20</v>
      </c>
      <c r="P27" s="201">
        <v>20</v>
      </c>
      <c r="Q27" s="201">
        <v>20</v>
      </c>
      <c r="R27" s="201">
        <v>0</v>
      </c>
      <c r="S27" s="201">
        <v>0</v>
      </c>
      <c r="T27" s="201">
        <v>0</v>
      </c>
      <c r="U27" s="201">
        <v>0</v>
      </c>
      <c r="V27" s="201">
        <v>0</v>
      </c>
      <c r="W27" s="201">
        <v>0</v>
      </c>
      <c r="X27" s="201">
        <v>0</v>
      </c>
      <c r="Y27" s="201">
        <v>0</v>
      </c>
    </row>
    <row r="28" spans="1:40" ht="14.4" x14ac:dyDescent="0.3">
      <c r="A28" s="97" t="s">
        <v>144</v>
      </c>
      <c r="B28" s="98" t="s">
        <v>65</v>
      </c>
      <c r="C28" s="195" t="s">
        <v>261</v>
      </c>
      <c r="D28" s="196" t="s">
        <v>145</v>
      </c>
      <c r="E28" s="196"/>
      <c r="F28" s="196"/>
      <c r="G28" s="99" t="s">
        <v>146</v>
      </c>
      <c r="H28" s="197" t="s">
        <v>68</v>
      </c>
      <c r="I28" s="198">
        <v>5</v>
      </c>
      <c r="J28" s="202"/>
      <c r="K28" s="202"/>
      <c r="L28" s="200">
        <v>44531</v>
      </c>
      <c r="M28" s="200">
        <v>49673</v>
      </c>
      <c r="N28" s="201">
        <v>0</v>
      </c>
      <c r="O28" s="201">
        <v>0</v>
      </c>
      <c r="P28" s="201">
        <v>0</v>
      </c>
      <c r="Q28" s="201">
        <v>0</v>
      </c>
      <c r="R28" s="201">
        <v>0</v>
      </c>
      <c r="S28" s="201">
        <v>0</v>
      </c>
      <c r="T28" s="201">
        <v>0</v>
      </c>
      <c r="U28" s="201">
        <v>0</v>
      </c>
      <c r="V28" s="201">
        <v>0</v>
      </c>
      <c r="W28" s="201">
        <v>0</v>
      </c>
      <c r="X28" s="201">
        <v>0</v>
      </c>
      <c r="Y28" s="201">
        <v>0</v>
      </c>
    </row>
    <row r="29" spans="1:40" ht="21" customHeight="1" x14ac:dyDescent="0.3">
      <c r="A29" s="97" t="s">
        <v>147</v>
      </c>
      <c r="B29" s="98" t="s">
        <v>65</v>
      </c>
      <c r="C29" s="195" t="s">
        <v>262</v>
      </c>
      <c r="D29" s="196" t="s">
        <v>148</v>
      </c>
      <c r="E29" s="196"/>
      <c r="F29" s="196"/>
      <c r="G29" s="99" t="s">
        <v>149</v>
      </c>
      <c r="H29" s="197" t="s">
        <v>33</v>
      </c>
      <c r="I29" s="198">
        <v>13.446999999999999</v>
      </c>
      <c r="J29" s="202"/>
      <c r="K29" s="202"/>
      <c r="L29" s="200">
        <v>44562</v>
      </c>
      <c r="M29" s="200">
        <v>47999</v>
      </c>
      <c r="N29" s="201">
        <v>0.11</v>
      </c>
      <c r="O29" s="201">
        <v>0.11</v>
      </c>
      <c r="P29" s="201">
        <v>0.11</v>
      </c>
      <c r="Q29" s="201">
        <v>0.11</v>
      </c>
      <c r="R29" s="201">
        <v>0.11</v>
      </c>
      <c r="S29" s="201">
        <v>0.11</v>
      </c>
      <c r="T29" s="201">
        <v>0.11</v>
      </c>
      <c r="U29" s="201">
        <v>0.11</v>
      </c>
      <c r="V29" s="201">
        <v>0.11</v>
      </c>
      <c r="W29" s="201">
        <v>0.11</v>
      </c>
      <c r="X29" s="201">
        <v>0.11</v>
      </c>
      <c r="Y29" s="201">
        <v>0.11</v>
      </c>
    </row>
    <row r="32" spans="1:40" x14ac:dyDescent="0.3">
      <c r="J32" s="163"/>
      <c r="M32" s="203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</row>
    <row r="33" spans="8:38" x14ac:dyDescent="0.3">
      <c r="H33" s="163" t="s">
        <v>150</v>
      </c>
      <c r="I33" s="163">
        <v>1.0509999999999999</v>
      </c>
      <c r="M33" s="101" t="s">
        <v>151</v>
      </c>
      <c r="N33" s="102">
        <f>SUM(N$4:N$20)</f>
        <v>1971.4800000000002</v>
      </c>
      <c r="O33" s="102">
        <f t="shared" ref="O33:Y33" si="0">SUM(O$4:O$20)</f>
        <v>1971.4800000000002</v>
      </c>
      <c r="P33" s="102">
        <f t="shared" si="0"/>
        <v>1971.4800000000002</v>
      </c>
      <c r="Q33" s="102">
        <f t="shared" si="0"/>
        <v>1971.4800000000002</v>
      </c>
      <c r="R33" s="102">
        <f t="shared" si="0"/>
        <v>1971.4800000000002</v>
      </c>
      <c r="S33" s="102">
        <f t="shared" si="0"/>
        <v>1971.4800000000002</v>
      </c>
      <c r="T33" s="102">
        <f t="shared" si="0"/>
        <v>1971.4800000000002</v>
      </c>
      <c r="U33" s="102">
        <f t="shared" si="0"/>
        <v>1971.4800000000002</v>
      </c>
      <c r="V33" s="102">
        <f t="shared" si="0"/>
        <v>1971.4800000000002</v>
      </c>
      <c r="W33" s="102">
        <f t="shared" si="0"/>
        <v>1971.4800000000002</v>
      </c>
      <c r="X33" s="102">
        <f t="shared" si="0"/>
        <v>1971.4800000000002</v>
      </c>
      <c r="Y33" s="102">
        <f t="shared" si="0"/>
        <v>1971.4800000000002</v>
      </c>
      <c r="Z33" s="103" t="s">
        <v>152</v>
      </c>
      <c r="AA33" s="102">
        <f t="shared" ref="AA33:AL33" si="1">SUM(AA4:AA27)</f>
        <v>1845.5600000000004</v>
      </c>
      <c r="AB33" s="102">
        <f t="shared" si="1"/>
        <v>1845.5600000000004</v>
      </c>
      <c r="AC33" s="102">
        <f t="shared" si="1"/>
        <v>1845.5600000000004</v>
      </c>
      <c r="AD33" s="102">
        <f t="shared" si="1"/>
        <v>1845.5600000000004</v>
      </c>
      <c r="AE33" s="102">
        <f t="shared" si="1"/>
        <v>1845.5600000000004</v>
      </c>
      <c r="AF33" s="102">
        <f t="shared" si="1"/>
        <v>1845.5600000000004</v>
      </c>
      <c r="AG33" s="102">
        <f t="shared" si="1"/>
        <v>1845.5600000000004</v>
      </c>
      <c r="AH33" s="102">
        <f t="shared" si="1"/>
        <v>1845.5600000000004</v>
      </c>
      <c r="AI33" s="102">
        <f t="shared" si="1"/>
        <v>1845.5600000000004</v>
      </c>
      <c r="AJ33" s="102">
        <f t="shared" si="1"/>
        <v>1845.5600000000004</v>
      </c>
      <c r="AK33" s="102">
        <f t="shared" si="1"/>
        <v>1845.5600000000004</v>
      </c>
      <c r="AL33" s="102">
        <f t="shared" si="1"/>
        <v>1845.5600000000004</v>
      </c>
    </row>
    <row r="34" spans="8:38" ht="53.4" x14ac:dyDescent="0.3">
      <c r="M34" s="104" t="s">
        <v>153</v>
      </c>
      <c r="N34" s="105">
        <f>SUM(N23:N29)*$I$33</f>
        <v>73.685609999999997</v>
      </c>
      <c r="O34" s="105">
        <f t="shared" ref="O34:Y34" si="2">SUM(O23:O29)*$I$33</f>
        <v>73.685609999999997</v>
      </c>
      <c r="P34" s="105">
        <f t="shared" si="2"/>
        <v>73.685609999999997</v>
      </c>
      <c r="Q34" s="105">
        <f t="shared" si="2"/>
        <v>73.685609999999997</v>
      </c>
      <c r="R34" s="105">
        <f t="shared" si="2"/>
        <v>52.665609999999994</v>
      </c>
      <c r="S34" s="105">
        <f t="shared" si="2"/>
        <v>52.665609999999994</v>
      </c>
      <c r="T34" s="105">
        <f t="shared" si="2"/>
        <v>52.665609999999994</v>
      </c>
      <c r="U34" s="105">
        <f t="shared" si="2"/>
        <v>52.665609999999994</v>
      </c>
      <c r="V34" s="105">
        <f t="shared" si="2"/>
        <v>52.665609999999994</v>
      </c>
      <c r="W34" s="105">
        <f t="shared" si="2"/>
        <v>52.665609999999994</v>
      </c>
      <c r="X34" s="105">
        <f t="shared" si="2"/>
        <v>52.665609999999994</v>
      </c>
      <c r="Y34" s="105">
        <f t="shared" si="2"/>
        <v>52.665609999999994</v>
      </c>
      <c r="Z34" s="103"/>
      <c r="AA34"/>
      <c r="AB34"/>
      <c r="AC34"/>
      <c r="AD34"/>
      <c r="AE34"/>
      <c r="AF34"/>
      <c r="AG34"/>
      <c r="AH34"/>
      <c r="AI34"/>
      <c r="AJ34"/>
      <c r="AK34"/>
      <c r="AL34"/>
    </row>
    <row r="35" spans="8:38" x14ac:dyDescent="0.3">
      <c r="H35" s="204" t="s">
        <v>154</v>
      </c>
      <c r="I35" s="165" t="s">
        <v>68</v>
      </c>
      <c r="J35" s="205">
        <f>SUMIF($H$4:$H$20, $I35,U$4:U$20)</f>
        <v>1756.92</v>
      </c>
      <c r="M35" s="104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6" t="s">
        <v>155</v>
      </c>
      <c r="AA35" s="206">
        <f t="shared" ref="AA35:AL35" si="3">SUMIF($J$4:$J$21, 1, AA$4:AA$21)</f>
        <v>1653.5600000000004</v>
      </c>
      <c r="AB35" s="206">
        <f t="shared" si="3"/>
        <v>1653.5600000000004</v>
      </c>
      <c r="AC35" s="206">
        <f t="shared" si="3"/>
        <v>1653.5600000000004</v>
      </c>
      <c r="AD35" s="206">
        <f t="shared" si="3"/>
        <v>1653.5600000000004</v>
      </c>
      <c r="AE35" s="206">
        <f t="shared" si="3"/>
        <v>1653.5600000000004</v>
      </c>
      <c r="AF35" s="206">
        <f t="shared" si="3"/>
        <v>1653.5600000000004</v>
      </c>
      <c r="AG35" s="206">
        <f t="shared" si="3"/>
        <v>1653.5600000000004</v>
      </c>
      <c r="AH35" s="206">
        <f t="shared" si="3"/>
        <v>1653.5600000000004</v>
      </c>
      <c r="AI35" s="206">
        <f t="shared" si="3"/>
        <v>1653.5600000000004</v>
      </c>
      <c r="AJ35" s="206">
        <f t="shared" si="3"/>
        <v>1653.5600000000004</v>
      </c>
      <c r="AK35" s="206">
        <f t="shared" si="3"/>
        <v>1653.5600000000004</v>
      </c>
      <c r="AL35" s="206">
        <f t="shared" si="3"/>
        <v>1653.5600000000004</v>
      </c>
    </row>
    <row r="36" spans="8:38" x14ac:dyDescent="0.3">
      <c r="I36" s="165" t="s">
        <v>33</v>
      </c>
      <c r="J36" s="205">
        <f>SUMIF($H$4:$H$20, $I36,U$4:U$20)</f>
        <v>214.56</v>
      </c>
      <c r="L36" s="224" t="s">
        <v>156</v>
      </c>
      <c r="M36" s="104" t="s">
        <v>68</v>
      </c>
      <c r="N36" s="205">
        <f>SUMIF($H$23:$H$29, $M$36,N$23:N$29)*$I$33</f>
        <v>73.569999999999993</v>
      </c>
      <c r="O36" s="205">
        <f t="shared" ref="O36:Y36" si="4">SUMIF($H$23:$H$29, $M$36,O$23:O$29)*$I$33</f>
        <v>73.569999999999993</v>
      </c>
      <c r="P36" s="205">
        <f t="shared" si="4"/>
        <v>73.569999999999993</v>
      </c>
      <c r="Q36" s="205">
        <f t="shared" si="4"/>
        <v>73.569999999999993</v>
      </c>
      <c r="R36" s="205">
        <f t="shared" si="4"/>
        <v>52.55</v>
      </c>
      <c r="S36" s="205">
        <f t="shared" si="4"/>
        <v>52.55</v>
      </c>
      <c r="T36" s="205">
        <f t="shared" si="4"/>
        <v>52.55</v>
      </c>
      <c r="U36" s="205">
        <f t="shared" si="4"/>
        <v>52.55</v>
      </c>
      <c r="V36" s="205">
        <f t="shared" si="4"/>
        <v>52.55</v>
      </c>
      <c r="W36" s="205">
        <f t="shared" si="4"/>
        <v>52.55</v>
      </c>
      <c r="X36" s="205">
        <f t="shared" si="4"/>
        <v>52.55</v>
      </c>
      <c r="Y36" s="205">
        <f t="shared" si="4"/>
        <v>52.55</v>
      </c>
      <c r="Z36" s="106" t="s">
        <v>157</v>
      </c>
      <c r="AA36" s="206">
        <f t="shared" ref="AA36:AL36" si="5">SUMIF($J$4:$J$20, 2, AA$4:AA$21)</f>
        <v>0</v>
      </c>
      <c r="AB36" s="206">
        <f t="shared" si="5"/>
        <v>0</v>
      </c>
      <c r="AC36" s="206">
        <f t="shared" si="5"/>
        <v>0</v>
      </c>
      <c r="AD36" s="206">
        <f t="shared" si="5"/>
        <v>0</v>
      </c>
      <c r="AE36" s="206">
        <f t="shared" si="5"/>
        <v>0</v>
      </c>
      <c r="AF36" s="206">
        <f t="shared" si="5"/>
        <v>0</v>
      </c>
      <c r="AG36" s="206">
        <f t="shared" si="5"/>
        <v>0</v>
      </c>
      <c r="AH36" s="206">
        <f t="shared" si="5"/>
        <v>0</v>
      </c>
      <c r="AI36" s="206">
        <f t="shared" si="5"/>
        <v>0</v>
      </c>
      <c r="AJ36" s="206">
        <f t="shared" si="5"/>
        <v>0</v>
      </c>
      <c r="AK36" s="206">
        <f t="shared" si="5"/>
        <v>0</v>
      </c>
      <c r="AL36" s="206">
        <f t="shared" si="5"/>
        <v>0</v>
      </c>
    </row>
    <row r="37" spans="8:38" ht="26.7" customHeight="1" x14ac:dyDescent="0.3">
      <c r="I37" s="165" t="s">
        <v>34</v>
      </c>
      <c r="J37" s="205">
        <f>SUMIF($H$4:$H$20, $I37,U$4:U$20)</f>
        <v>0</v>
      </c>
      <c r="L37" s="224"/>
      <c r="M37" s="104" t="s">
        <v>33</v>
      </c>
      <c r="N37" s="205">
        <f>SUMIF($H$23:$H$29, $M$37,N$23:N$29)*$I$33</f>
        <v>0.11560999999999999</v>
      </c>
      <c r="O37" s="205">
        <f t="shared" ref="O37:Y37" si="6">SUMIF($H$23:$H$29, $M$37,O$23:O$29)*$I$33</f>
        <v>0.11560999999999999</v>
      </c>
      <c r="P37" s="205">
        <f t="shared" si="6"/>
        <v>0.11560999999999999</v>
      </c>
      <c r="Q37" s="205">
        <f t="shared" si="6"/>
        <v>0.11560999999999999</v>
      </c>
      <c r="R37" s="205">
        <f t="shared" si="6"/>
        <v>0.11560999999999999</v>
      </c>
      <c r="S37" s="205">
        <f t="shared" si="6"/>
        <v>0.11560999999999999</v>
      </c>
      <c r="T37" s="205">
        <f t="shared" si="6"/>
        <v>0.11560999999999999</v>
      </c>
      <c r="U37" s="205">
        <f t="shared" si="6"/>
        <v>0.11560999999999999</v>
      </c>
      <c r="V37" s="205">
        <f t="shared" si="6"/>
        <v>0.11560999999999999</v>
      </c>
      <c r="W37" s="205">
        <f t="shared" si="6"/>
        <v>0.11560999999999999</v>
      </c>
      <c r="X37" s="205">
        <f t="shared" si="6"/>
        <v>0.11560999999999999</v>
      </c>
      <c r="Y37" s="205">
        <f t="shared" si="6"/>
        <v>0.11560999999999999</v>
      </c>
      <c r="Z37" s="106" t="s">
        <v>158</v>
      </c>
      <c r="AA37" s="206">
        <f t="shared" ref="AA37:AL37" si="7">SUMIF($J$4:$J$21, 3, AA$4:AA$21)</f>
        <v>192</v>
      </c>
      <c r="AB37" s="206">
        <f t="shared" si="7"/>
        <v>192</v>
      </c>
      <c r="AC37" s="206">
        <f t="shared" si="7"/>
        <v>192</v>
      </c>
      <c r="AD37" s="206">
        <f t="shared" si="7"/>
        <v>192</v>
      </c>
      <c r="AE37" s="206">
        <f t="shared" si="7"/>
        <v>192</v>
      </c>
      <c r="AF37" s="206">
        <f t="shared" si="7"/>
        <v>192</v>
      </c>
      <c r="AG37" s="206">
        <f t="shared" si="7"/>
        <v>192</v>
      </c>
      <c r="AH37" s="206">
        <f t="shared" si="7"/>
        <v>192</v>
      </c>
      <c r="AI37" s="206">
        <f t="shared" si="7"/>
        <v>192</v>
      </c>
      <c r="AJ37" s="206">
        <f t="shared" si="7"/>
        <v>192</v>
      </c>
      <c r="AK37" s="206">
        <f t="shared" si="7"/>
        <v>192</v>
      </c>
      <c r="AL37" s="206">
        <f t="shared" si="7"/>
        <v>192</v>
      </c>
    </row>
    <row r="38" spans="8:38" x14ac:dyDescent="0.3">
      <c r="I38" s="165" t="s">
        <v>21</v>
      </c>
      <c r="J38" s="207">
        <f>SUM(J35:J37)</f>
        <v>1971.48</v>
      </c>
      <c r="L38" s="224"/>
      <c r="M38" s="104" t="s">
        <v>24</v>
      </c>
      <c r="N38" s="205">
        <f>SUMIF($H$23:$H$29, $M$38,N$23:N$29)*$I$33</f>
        <v>0</v>
      </c>
      <c r="O38" s="205">
        <f t="shared" ref="O38:Y38" si="8">SUMIF($H$23:$H$29, $M$38,O$23:O$29)*$I$33</f>
        <v>0</v>
      </c>
      <c r="P38" s="205">
        <f t="shared" si="8"/>
        <v>0</v>
      </c>
      <c r="Q38" s="205">
        <f t="shared" si="8"/>
        <v>0</v>
      </c>
      <c r="R38" s="205">
        <f t="shared" si="8"/>
        <v>0</v>
      </c>
      <c r="S38" s="205">
        <f t="shared" si="8"/>
        <v>0</v>
      </c>
      <c r="T38" s="205">
        <f t="shared" si="8"/>
        <v>0</v>
      </c>
      <c r="U38" s="205">
        <f t="shared" si="8"/>
        <v>0</v>
      </c>
      <c r="V38" s="205">
        <f t="shared" si="8"/>
        <v>0</v>
      </c>
      <c r="W38" s="205">
        <f t="shared" si="8"/>
        <v>0</v>
      </c>
      <c r="X38" s="205">
        <f t="shared" si="8"/>
        <v>0</v>
      </c>
      <c r="Y38" s="205">
        <f t="shared" si="8"/>
        <v>0</v>
      </c>
    </row>
    <row r="39" spans="8:38" ht="14.4" x14ac:dyDescent="0.3">
      <c r="M39" s="104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/>
      <c r="AA39"/>
    </row>
    <row r="40" spans="8:38" ht="14.4" x14ac:dyDescent="0.3">
      <c r="Z40"/>
      <c r="AA40"/>
    </row>
  </sheetData>
  <autoFilter ref="A3:AS29" xr:uid="{F910DFD0-0C3F-4E14-B249-495CF3BA17C6}"/>
  <mergeCells count="1">
    <mergeCell ref="L36:L38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756FF-2DFB-4FD8-927D-E22A25D85033}">
  <dimension ref="A1:AM9"/>
  <sheetViews>
    <sheetView showGridLines="0" zoomScale="90" zoomScaleNormal="90" workbookViewId="0"/>
  </sheetViews>
  <sheetFormatPr defaultColWidth="8.88671875" defaultRowHeight="13.8" x14ac:dyDescent="0.3"/>
  <cols>
    <col min="1" max="1" width="11.44140625" style="107" bestFit="1" customWidth="1"/>
    <col min="2" max="2" width="19.44140625" style="107" bestFit="1" customWidth="1"/>
    <col min="3" max="3" width="10.88671875" style="107" bestFit="1" customWidth="1"/>
    <col min="4" max="4" width="26.6640625" style="107" bestFit="1" customWidth="1"/>
    <col min="5" max="7" width="26.6640625" style="107" customWidth="1"/>
    <col min="8" max="8" width="20.33203125" style="107" bestFit="1" customWidth="1"/>
    <col min="9" max="9" width="11.6640625" style="107" bestFit="1" customWidth="1"/>
    <col min="10" max="10" width="8" style="107" bestFit="1" customWidth="1"/>
    <col min="11" max="11" width="17.44140625" style="107" bestFit="1" customWidth="1"/>
    <col min="12" max="12" width="4.6640625" style="107" bestFit="1" customWidth="1"/>
    <col min="13" max="13" width="9.33203125" style="107" bestFit="1" customWidth="1"/>
    <col min="14" max="14" width="10.109375" style="107" bestFit="1" customWidth="1"/>
    <col min="15" max="22" width="9.44140625" style="107" bestFit="1" customWidth="1"/>
    <col min="23" max="23" width="9.88671875" style="107" bestFit="1" customWidth="1"/>
    <col min="24" max="24" width="8.5546875" style="107" bestFit="1" customWidth="1"/>
    <col min="25" max="26" width="9.44140625" style="107" bestFit="1" customWidth="1"/>
    <col min="27" max="27" width="4.88671875" style="107" customWidth="1"/>
    <col min="28" max="36" width="12.6640625" style="107" customWidth="1"/>
    <col min="37" max="39" width="10" style="107" bestFit="1" customWidth="1"/>
    <col min="40" max="16384" width="8.88671875" style="107"/>
  </cols>
  <sheetData>
    <row r="1" spans="1:39" x14ac:dyDescent="0.3">
      <c r="X1" s="225"/>
      <c r="Y1" s="225"/>
      <c r="Z1" s="225"/>
      <c r="AK1" s="225"/>
      <c r="AL1" s="225"/>
      <c r="AM1" s="225"/>
    </row>
    <row r="2" spans="1:39" x14ac:dyDescent="0.3">
      <c r="O2" s="108" t="s">
        <v>44</v>
      </c>
      <c r="P2" s="108" t="s">
        <v>45</v>
      </c>
      <c r="Q2" s="108" t="s">
        <v>46</v>
      </c>
      <c r="R2" s="108" t="s">
        <v>47</v>
      </c>
      <c r="S2" s="108" t="s">
        <v>48</v>
      </c>
      <c r="T2" s="108" t="s">
        <v>49</v>
      </c>
      <c r="U2" s="108" t="s">
        <v>50</v>
      </c>
      <c r="V2" s="108" t="s">
        <v>51</v>
      </c>
      <c r="W2" s="108" t="s">
        <v>52</v>
      </c>
      <c r="X2" s="108" t="s">
        <v>53</v>
      </c>
      <c r="Y2" s="108" t="s">
        <v>54</v>
      </c>
      <c r="Z2" s="108" t="s">
        <v>55</v>
      </c>
      <c r="AB2" s="108" t="s">
        <v>44</v>
      </c>
      <c r="AC2" s="108" t="s">
        <v>45</v>
      </c>
      <c r="AD2" s="108" t="s">
        <v>46</v>
      </c>
      <c r="AE2" s="108" t="s">
        <v>47</v>
      </c>
      <c r="AF2" s="108" t="s">
        <v>48</v>
      </c>
      <c r="AG2" s="108" t="s">
        <v>49</v>
      </c>
      <c r="AH2" s="108" t="s">
        <v>50</v>
      </c>
      <c r="AI2" s="108" t="s">
        <v>51</v>
      </c>
      <c r="AJ2" s="108" t="s">
        <v>52</v>
      </c>
      <c r="AK2" s="108" t="s">
        <v>53</v>
      </c>
      <c r="AL2" s="108" t="s">
        <v>54</v>
      </c>
      <c r="AM2" s="108" t="s">
        <v>55</v>
      </c>
    </row>
    <row r="3" spans="1:39" ht="55.2" x14ac:dyDescent="0.3">
      <c r="A3" s="109" t="s">
        <v>168</v>
      </c>
      <c r="B3" s="110" t="s">
        <v>169</v>
      </c>
      <c r="C3" s="111" t="s">
        <v>58</v>
      </c>
      <c r="D3" s="112" t="s">
        <v>59</v>
      </c>
      <c r="E3" s="112" t="s">
        <v>241</v>
      </c>
      <c r="F3" s="112" t="s">
        <v>243</v>
      </c>
      <c r="G3" s="112" t="s">
        <v>242</v>
      </c>
      <c r="H3" s="112" t="s">
        <v>2</v>
      </c>
      <c r="I3" s="113" t="s">
        <v>3</v>
      </c>
      <c r="J3" s="113" t="s">
        <v>4</v>
      </c>
      <c r="K3" s="114" t="s">
        <v>60</v>
      </c>
      <c r="L3" s="114" t="s">
        <v>170</v>
      </c>
      <c r="M3" s="110" t="s">
        <v>131</v>
      </c>
      <c r="N3" s="110" t="s">
        <v>7</v>
      </c>
      <c r="O3" s="110" t="s">
        <v>62</v>
      </c>
      <c r="P3" s="110" t="s">
        <v>62</v>
      </c>
      <c r="Q3" s="110" t="s">
        <v>62</v>
      </c>
      <c r="R3" s="110" t="s">
        <v>62</v>
      </c>
      <c r="S3" s="110" t="s">
        <v>62</v>
      </c>
      <c r="T3" s="110" t="s">
        <v>62</v>
      </c>
      <c r="U3" s="110" t="s">
        <v>62</v>
      </c>
      <c r="V3" s="110" t="s">
        <v>62</v>
      </c>
      <c r="W3" s="110" t="s">
        <v>62</v>
      </c>
      <c r="X3" s="110" t="s">
        <v>62</v>
      </c>
      <c r="Y3" s="110" t="s">
        <v>62</v>
      </c>
      <c r="Z3" s="110" t="s">
        <v>62</v>
      </c>
      <c r="AB3" s="110" t="s">
        <v>63</v>
      </c>
      <c r="AC3" s="110" t="s">
        <v>63</v>
      </c>
      <c r="AD3" s="110" t="s">
        <v>63</v>
      </c>
      <c r="AE3" s="110" t="s">
        <v>63</v>
      </c>
      <c r="AF3" s="110" t="s">
        <v>63</v>
      </c>
      <c r="AG3" s="110" t="s">
        <v>63</v>
      </c>
      <c r="AH3" s="110" t="s">
        <v>63</v>
      </c>
      <c r="AI3" s="110" t="s">
        <v>63</v>
      </c>
      <c r="AJ3" s="110" t="s">
        <v>63</v>
      </c>
      <c r="AK3" s="110" t="s">
        <v>63</v>
      </c>
      <c r="AL3" s="110" t="s">
        <v>63</v>
      </c>
      <c r="AM3" s="110" t="s">
        <v>63</v>
      </c>
    </row>
    <row r="4" spans="1:39" x14ac:dyDescent="0.3">
      <c r="A4" s="115" t="s">
        <v>171</v>
      </c>
      <c r="B4" s="116" t="s">
        <v>172</v>
      </c>
      <c r="C4" s="117"/>
      <c r="D4" s="118" t="s">
        <v>173</v>
      </c>
      <c r="E4" s="118" t="s">
        <v>244</v>
      </c>
      <c r="F4" s="118" t="s">
        <v>245</v>
      </c>
      <c r="G4" s="118" t="s">
        <v>246</v>
      </c>
      <c r="H4" s="118" t="s">
        <v>174</v>
      </c>
      <c r="I4" s="119" t="s">
        <v>68</v>
      </c>
      <c r="J4" s="120">
        <v>245</v>
      </c>
      <c r="K4" s="121"/>
      <c r="L4" s="122">
        <v>4</v>
      </c>
      <c r="M4" s="123">
        <v>44743</v>
      </c>
      <c r="N4" s="123">
        <v>46295</v>
      </c>
      <c r="O4" s="121">
        <v>245</v>
      </c>
      <c r="P4" s="121">
        <v>245</v>
      </c>
      <c r="Q4" s="121">
        <v>245</v>
      </c>
      <c r="R4" s="121">
        <v>245</v>
      </c>
      <c r="S4" s="121">
        <v>245</v>
      </c>
      <c r="T4" s="124"/>
      <c r="U4" s="124"/>
      <c r="V4" s="124"/>
      <c r="W4" s="124"/>
      <c r="X4" s="125"/>
      <c r="Y4" s="125"/>
      <c r="Z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</row>
    <row r="5" spans="1:39" x14ac:dyDescent="0.3">
      <c r="N5" s="126" t="s">
        <v>21</v>
      </c>
      <c r="O5" s="127">
        <v>245</v>
      </c>
      <c r="P5" s="127">
        <v>245</v>
      </c>
      <c r="Q5" s="127">
        <v>245</v>
      </c>
      <c r="R5" s="127">
        <v>245</v>
      </c>
      <c r="S5" s="127">
        <v>245</v>
      </c>
      <c r="T5" s="128"/>
      <c r="U5" s="128"/>
      <c r="V5" s="128"/>
      <c r="W5" s="128"/>
      <c r="X5" s="128"/>
      <c r="Y5" s="128"/>
      <c r="Z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</row>
    <row r="9" spans="1:39" x14ac:dyDescent="0.3">
      <c r="X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</row>
  </sheetData>
  <mergeCells count="2">
    <mergeCell ref="X1:Z1"/>
    <mergeCell ref="AK1:AM1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D6B6-1672-4F6F-AB74-9454EE6D21A4}">
  <dimension ref="A1:X41"/>
  <sheetViews>
    <sheetView topLeftCell="A19" zoomScaleNormal="100" workbookViewId="0">
      <selection activeCell="A19" sqref="A19"/>
    </sheetView>
  </sheetViews>
  <sheetFormatPr defaultRowHeight="14.4" x14ac:dyDescent="0.3"/>
  <cols>
    <col min="1" max="3" width="38.33203125" customWidth="1"/>
    <col min="4" max="4" width="28.6640625" bestFit="1" customWidth="1"/>
    <col min="5" max="5" width="24.33203125" bestFit="1" customWidth="1"/>
    <col min="6" max="6" width="14.33203125" customWidth="1"/>
    <col min="7" max="11" width="10" customWidth="1"/>
    <col min="12" max="12" width="16.33203125" bestFit="1" customWidth="1"/>
    <col min="13" max="13" width="9" bestFit="1" customWidth="1"/>
    <col min="14" max="17" width="10" customWidth="1"/>
    <col min="18" max="18" width="10.5546875" customWidth="1"/>
    <col min="19" max="19" width="14.33203125" customWidth="1"/>
    <col min="20" max="20" width="14.6640625" customWidth="1"/>
    <col min="21" max="23" width="13.44140625" customWidth="1"/>
    <col min="24" max="24" width="37.33203125" bestFit="1" customWidth="1"/>
  </cols>
  <sheetData>
    <row r="1" spans="1:24" x14ac:dyDescent="0.3">
      <c r="F1" s="129">
        <v>4</v>
      </c>
      <c r="G1" s="129">
        <v>5</v>
      </c>
      <c r="H1" s="129">
        <v>6</v>
      </c>
      <c r="I1" s="129">
        <v>7</v>
      </c>
      <c r="J1" s="129">
        <v>8</v>
      </c>
      <c r="K1" s="129">
        <v>9</v>
      </c>
      <c r="L1" s="129">
        <v>10</v>
      </c>
      <c r="M1" s="129">
        <v>11</v>
      </c>
      <c r="N1" s="129">
        <v>12</v>
      </c>
      <c r="O1" s="129">
        <v>13</v>
      </c>
      <c r="P1" s="129">
        <v>14</v>
      </c>
      <c r="Q1" s="129">
        <v>15</v>
      </c>
      <c r="R1" s="129"/>
    </row>
    <row r="2" spans="1:24" ht="66.599999999999994" x14ac:dyDescent="0.3">
      <c r="A2" s="130" t="s">
        <v>1</v>
      </c>
      <c r="B2" s="7" t="s">
        <v>243</v>
      </c>
      <c r="C2" s="7" t="s">
        <v>242</v>
      </c>
      <c r="D2" s="130" t="s">
        <v>2</v>
      </c>
      <c r="E2" s="130" t="s">
        <v>41</v>
      </c>
      <c r="F2" s="131" t="s">
        <v>175</v>
      </c>
      <c r="G2" s="131" t="s">
        <v>175</v>
      </c>
      <c r="H2" s="131" t="s">
        <v>175</v>
      </c>
      <c r="I2" s="131" t="s">
        <v>175</v>
      </c>
      <c r="J2" s="131" t="s">
        <v>175</v>
      </c>
      <c r="K2" s="131" t="s">
        <v>175</v>
      </c>
      <c r="L2" s="131" t="s">
        <v>175</v>
      </c>
      <c r="M2" s="131" t="s">
        <v>175</v>
      </c>
      <c r="N2" s="131" t="s">
        <v>175</v>
      </c>
      <c r="O2" s="131" t="s">
        <v>175</v>
      </c>
      <c r="P2" s="131" t="s">
        <v>175</v>
      </c>
      <c r="Q2" s="131" t="s">
        <v>175</v>
      </c>
      <c r="R2" s="131" t="s">
        <v>176</v>
      </c>
      <c r="S2" s="132" t="s">
        <v>3</v>
      </c>
      <c r="T2" s="133" t="s">
        <v>6</v>
      </c>
      <c r="U2" s="133" t="s">
        <v>7</v>
      </c>
      <c r="V2" s="133" t="s">
        <v>177</v>
      </c>
      <c r="W2" s="133" t="s">
        <v>178</v>
      </c>
      <c r="X2" s="134"/>
    </row>
    <row r="3" spans="1:24" x14ac:dyDescent="0.3">
      <c r="F3" s="209" t="s">
        <v>179</v>
      </c>
      <c r="G3" s="209" t="s">
        <v>180</v>
      </c>
      <c r="H3" s="209" t="s">
        <v>181</v>
      </c>
      <c r="I3" s="209" t="s">
        <v>182</v>
      </c>
      <c r="J3" s="209" t="s">
        <v>48</v>
      </c>
      <c r="K3" s="210" t="s">
        <v>183</v>
      </c>
      <c r="L3" s="211" t="s">
        <v>184</v>
      </c>
      <c r="M3" s="135" t="s">
        <v>185</v>
      </c>
      <c r="N3" s="136" t="s">
        <v>186</v>
      </c>
      <c r="O3" s="135" t="s">
        <v>187</v>
      </c>
      <c r="P3" s="135" t="s">
        <v>188</v>
      </c>
      <c r="Q3" s="212" t="s">
        <v>189</v>
      </c>
      <c r="R3" s="212"/>
      <c r="S3" s="137"/>
      <c r="T3" s="138"/>
      <c r="U3" s="138"/>
      <c r="V3" s="138"/>
      <c r="W3" s="138"/>
    </row>
    <row r="4" spans="1:24" x14ac:dyDescent="0.3">
      <c r="A4" s="130"/>
      <c r="B4" s="130"/>
      <c r="C4" s="130"/>
      <c r="D4" s="130"/>
      <c r="E4" s="130"/>
      <c r="F4" s="102">
        <f>SUM(F5:F17)</f>
        <v>1021.14</v>
      </c>
      <c r="G4" s="102">
        <f t="shared" ref="G4:Q4" si="0">SUM(G5:G17)</f>
        <v>1021.44</v>
      </c>
      <c r="H4" s="102">
        <f t="shared" si="0"/>
        <v>1022.31</v>
      </c>
      <c r="I4" s="102">
        <f t="shared" si="0"/>
        <v>1021.89</v>
      </c>
      <c r="J4" s="102">
        <f t="shared" si="0"/>
        <v>1022.37</v>
      </c>
      <c r="K4" s="102">
        <f t="shared" si="0"/>
        <v>1024.52</v>
      </c>
      <c r="L4" s="102">
        <f t="shared" si="0"/>
        <v>1023.72</v>
      </c>
      <c r="M4" s="102">
        <f t="shared" si="0"/>
        <v>1023.76</v>
      </c>
      <c r="N4" s="102">
        <f t="shared" si="0"/>
        <v>1025.6599999999999</v>
      </c>
      <c r="O4" s="102">
        <f t="shared" si="0"/>
        <v>1023.96</v>
      </c>
      <c r="P4" s="102">
        <f t="shared" si="0"/>
        <v>1022.5899999999999</v>
      </c>
      <c r="Q4" s="102">
        <f t="shared" si="0"/>
        <v>1021.96</v>
      </c>
      <c r="R4" s="139"/>
      <c r="S4" s="137"/>
      <c r="T4" s="137"/>
      <c r="U4" s="137"/>
      <c r="V4" s="137"/>
      <c r="W4" s="137"/>
    </row>
    <row r="5" spans="1:24" ht="13.95" customHeight="1" x14ac:dyDescent="0.3">
      <c r="A5" s="213" t="s">
        <v>190</v>
      </c>
      <c r="B5" s="213" t="s">
        <v>245</v>
      </c>
      <c r="C5" s="213" t="s">
        <v>246</v>
      </c>
      <c r="D5" s="140" t="s">
        <v>191</v>
      </c>
      <c r="E5" s="141" t="s">
        <v>192</v>
      </c>
      <c r="F5" s="142">
        <f>VLOOKUP($D5, '[12]2023 NQC List'!$A$2:$O$2011, F$1, FALSE)</f>
        <v>48.71</v>
      </c>
      <c r="G5" s="142">
        <f>VLOOKUP($D5, '[12]2023 NQC List'!$A$2:$O$2011, G$1, FALSE)</f>
        <v>48.71</v>
      </c>
      <c r="H5" s="142">
        <f>VLOOKUP($D5, '[12]2023 NQC List'!$A$2:$O$2011, H$1, FALSE)</f>
        <v>48.71</v>
      </c>
      <c r="I5" s="142">
        <f>VLOOKUP($D5, '[12]2023 NQC List'!$A$2:$O$2011, I$1, FALSE)</f>
        <v>48.71</v>
      </c>
      <c r="J5" s="142">
        <f>VLOOKUP($D5, '[12]2023 NQC List'!$A$2:$O$2011, J$1, FALSE)</f>
        <v>48.71</v>
      </c>
      <c r="K5" s="142">
        <f>VLOOKUP($D5, '[12]2023 NQC List'!$A$2:$O$2011, K$1, FALSE)</f>
        <v>48.71</v>
      </c>
      <c r="L5" s="142">
        <f>VLOOKUP($D5, '[12]2023 NQC List'!$A$2:$O$2011, L$1, FALSE)</f>
        <v>48.71</v>
      </c>
      <c r="M5" s="142">
        <f>VLOOKUP($D5, '[12]2023 NQC List'!$A$2:$O$2011, M$1, FALSE)</f>
        <v>48.71</v>
      </c>
      <c r="N5" s="142">
        <f>VLOOKUP($D5, '[12]2023 NQC List'!$A$2:$O$2011, N$1, FALSE)</f>
        <v>48.71</v>
      </c>
      <c r="O5" s="142">
        <f>VLOOKUP($D5, '[12]2023 NQC List'!$A$2:$O$2011, O$1, FALSE)</f>
        <v>48.71</v>
      </c>
      <c r="P5" s="142">
        <f>VLOOKUP($D5, '[12]2023 NQC List'!$A$2:$O$2011, P$1, FALSE)</f>
        <v>48.71</v>
      </c>
      <c r="Q5" s="142">
        <f>VLOOKUP($D5, '[12]2023 NQC List'!$A$2:$O$2011, Q$1, FALSE)</f>
        <v>48.71</v>
      </c>
      <c r="R5" s="142">
        <f>$M5</f>
        <v>48.71</v>
      </c>
      <c r="S5" s="140" t="s">
        <v>193</v>
      </c>
      <c r="T5" s="143">
        <v>41760</v>
      </c>
      <c r="U5" s="143">
        <v>51135</v>
      </c>
      <c r="V5" s="144">
        <f>VLOOKUP(D5,[13]I_Phys_Res_Import_RA_Res!$C$5:$F$75,4,FALSE)</f>
        <v>4</v>
      </c>
      <c r="W5" s="144" t="s">
        <v>194</v>
      </c>
    </row>
    <row r="6" spans="1:24" ht="13.95" customHeight="1" x14ac:dyDescent="0.3">
      <c r="A6" s="213">
        <v>152818</v>
      </c>
      <c r="B6" s="213" t="s">
        <v>245</v>
      </c>
      <c r="C6" s="213" t="s">
        <v>246</v>
      </c>
      <c r="D6" s="140" t="s">
        <v>195</v>
      </c>
      <c r="E6" s="141" t="s">
        <v>192</v>
      </c>
      <c r="F6" s="142">
        <f>VLOOKUP($D6, '[12]2023 NQC List'!$A$2:$O$2011, F$1, FALSE)</f>
        <v>111.3</v>
      </c>
      <c r="G6" s="142">
        <f>VLOOKUP($D6, '[12]2023 NQC List'!$A$2:$O$2011, G$1, FALSE)</f>
        <v>111.3</v>
      </c>
      <c r="H6" s="142">
        <f>VLOOKUP($D6, '[12]2023 NQC List'!$A$2:$O$2011, H$1, FALSE)</f>
        <v>111.3</v>
      </c>
      <c r="I6" s="142">
        <f>VLOOKUP($D6, '[12]2023 NQC List'!$A$2:$O$2011, I$1, FALSE)</f>
        <v>111.3</v>
      </c>
      <c r="J6" s="142">
        <f>VLOOKUP($D6, '[12]2023 NQC List'!$A$2:$O$2011, J$1, FALSE)</f>
        <v>111.3</v>
      </c>
      <c r="K6" s="142">
        <f>VLOOKUP($D6, '[12]2023 NQC List'!$A$2:$O$2011, K$1, FALSE)</f>
        <v>111.3</v>
      </c>
      <c r="L6" s="142">
        <f>VLOOKUP($D6, '[12]2023 NQC List'!$A$2:$O$2011, L$1, FALSE)</f>
        <v>111.3</v>
      </c>
      <c r="M6" s="142">
        <f>VLOOKUP($D6, '[12]2023 NQC List'!$A$2:$O$2011, M$1, FALSE)</f>
        <v>111.3</v>
      </c>
      <c r="N6" s="142">
        <f>VLOOKUP($D6, '[12]2023 NQC List'!$A$2:$O$2011, N$1, FALSE)</f>
        <v>111.3</v>
      </c>
      <c r="O6" s="142">
        <f>VLOOKUP($D6, '[12]2023 NQC List'!$A$2:$O$2011, O$1, FALSE)</f>
        <v>111.3</v>
      </c>
      <c r="P6" s="142">
        <f>VLOOKUP($D6, '[12]2023 NQC List'!$A$2:$O$2011, P$1, FALSE)</f>
        <v>111.3</v>
      </c>
      <c r="Q6" s="142">
        <f>VLOOKUP($D6, '[12]2023 NQC List'!$A$2:$O$2011, Q$1, FALSE)</f>
        <v>111.3</v>
      </c>
      <c r="R6" s="142">
        <f t="shared" ref="R6:R17" si="1">$M6</f>
        <v>111.3</v>
      </c>
      <c r="S6" s="140" t="s">
        <v>193</v>
      </c>
      <c r="T6" s="143">
        <v>42887</v>
      </c>
      <c r="U6" s="143">
        <v>50405</v>
      </c>
      <c r="V6" s="144">
        <f>VLOOKUP(D6,[13]I_Phys_Res_Import_RA_Res!$C$5:$F$75,4,FALSE)</f>
        <v>4</v>
      </c>
      <c r="W6" s="144" t="s">
        <v>194</v>
      </c>
    </row>
    <row r="7" spans="1:24" ht="13.95" customHeight="1" x14ac:dyDescent="0.3">
      <c r="A7" s="213">
        <v>152818</v>
      </c>
      <c r="B7" s="213" t="s">
        <v>245</v>
      </c>
      <c r="C7" s="213" t="s">
        <v>246</v>
      </c>
      <c r="D7" s="140" t="s">
        <v>196</v>
      </c>
      <c r="E7" s="141" t="s">
        <v>192</v>
      </c>
      <c r="F7" s="142">
        <f>VLOOKUP($D7, '[12]2023 NQC List'!$A$2:$O$2011, F$1, FALSE)</f>
        <v>112.7</v>
      </c>
      <c r="G7" s="142">
        <f>VLOOKUP($D7, '[12]2023 NQC List'!$A$2:$O$2011, G$1, FALSE)</f>
        <v>112.7</v>
      </c>
      <c r="H7" s="142">
        <f>VLOOKUP($D7, '[12]2023 NQC List'!$A$2:$O$2011, H$1, FALSE)</f>
        <v>112.7</v>
      </c>
      <c r="I7" s="142">
        <f>VLOOKUP($D7, '[12]2023 NQC List'!$A$2:$O$2011, I$1, FALSE)</f>
        <v>112.7</v>
      </c>
      <c r="J7" s="142">
        <f>VLOOKUP($D7, '[12]2023 NQC List'!$A$2:$O$2011, J$1, FALSE)</f>
        <v>112.7</v>
      </c>
      <c r="K7" s="142">
        <f>VLOOKUP($D7, '[12]2023 NQC List'!$A$2:$O$2011, K$1, FALSE)</f>
        <v>112.7</v>
      </c>
      <c r="L7" s="142">
        <f>VLOOKUP($D7, '[12]2023 NQC List'!$A$2:$O$2011, L$1, FALSE)</f>
        <v>112.7</v>
      </c>
      <c r="M7" s="142">
        <f>VLOOKUP($D7, '[12]2023 NQC List'!$A$2:$O$2011, M$1, FALSE)</f>
        <v>112.7</v>
      </c>
      <c r="N7" s="142">
        <f>VLOOKUP($D7, '[12]2023 NQC List'!$A$2:$O$2011, N$1, FALSE)</f>
        <v>112.7</v>
      </c>
      <c r="O7" s="142">
        <f>VLOOKUP($D7, '[12]2023 NQC List'!$A$2:$O$2011, O$1, FALSE)</f>
        <v>112.7</v>
      </c>
      <c r="P7" s="142">
        <f>VLOOKUP($D7, '[12]2023 NQC List'!$A$2:$O$2011, P$1, FALSE)</f>
        <v>112.7</v>
      </c>
      <c r="Q7" s="142">
        <f>VLOOKUP($D7, '[12]2023 NQC List'!$A$2:$O$2011, Q$1, FALSE)</f>
        <v>112.7</v>
      </c>
      <c r="R7" s="142">
        <f t="shared" si="1"/>
        <v>112.7</v>
      </c>
      <c r="S7" s="140" t="s">
        <v>193</v>
      </c>
      <c r="T7" s="143">
        <v>42887</v>
      </c>
      <c r="U7" s="143">
        <v>50405</v>
      </c>
      <c r="V7" s="144">
        <f>VLOOKUP(D7,[13]I_Phys_Res_Import_RA_Res!$C$5:$F$75,4,FALSE)</f>
        <v>4</v>
      </c>
      <c r="W7" s="144" t="s">
        <v>194</v>
      </c>
    </row>
    <row r="8" spans="1:24" ht="13.95" customHeight="1" x14ac:dyDescent="0.3">
      <c r="A8" s="213">
        <v>152818</v>
      </c>
      <c r="B8" s="213" t="s">
        <v>245</v>
      </c>
      <c r="C8" s="213" t="s">
        <v>246</v>
      </c>
      <c r="D8" s="214" t="s">
        <v>197</v>
      </c>
      <c r="E8" s="141" t="s">
        <v>192</v>
      </c>
      <c r="F8" s="142">
        <f>VLOOKUP($D8, '[12]2023 NQC List'!$A$2:$O$2011, F$1, FALSE)</f>
        <v>112</v>
      </c>
      <c r="G8" s="142">
        <f>VLOOKUP($D8, '[12]2023 NQC List'!$A$2:$O$2011, G$1, FALSE)</f>
        <v>112</v>
      </c>
      <c r="H8" s="142">
        <f>VLOOKUP($D8, '[12]2023 NQC List'!$A$2:$O$2011, H$1, FALSE)</f>
        <v>112</v>
      </c>
      <c r="I8" s="142">
        <f>VLOOKUP($D8, '[12]2023 NQC List'!$A$2:$O$2011, I$1, FALSE)</f>
        <v>112</v>
      </c>
      <c r="J8" s="142">
        <f>VLOOKUP($D8, '[12]2023 NQC List'!$A$2:$O$2011, J$1, FALSE)</f>
        <v>112</v>
      </c>
      <c r="K8" s="142">
        <f>VLOOKUP($D8, '[12]2023 NQC List'!$A$2:$O$2011, K$1, FALSE)</f>
        <v>112</v>
      </c>
      <c r="L8" s="142">
        <f>VLOOKUP($D8, '[12]2023 NQC List'!$A$2:$O$2011, L$1, FALSE)</f>
        <v>112</v>
      </c>
      <c r="M8" s="142">
        <f>VLOOKUP($D8, '[12]2023 NQC List'!$A$2:$O$2011, M$1, FALSE)</f>
        <v>112</v>
      </c>
      <c r="N8" s="142">
        <f>VLOOKUP($D8, '[12]2023 NQC List'!$A$2:$O$2011, N$1, FALSE)</f>
        <v>112</v>
      </c>
      <c r="O8" s="142">
        <f>VLOOKUP($D8, '[12]2023 NQC List'!$A$2:$O$2011, O$1, FALSE)</f>
        <v>112</v>
      </c>
      <c r="P8" s="142">
        <f>VLOOKUP($D8, '[12]2023 NQC List'!$A$2:$O$2011, P$1, FALSE)</f>
        <v>112</v>
      </c>
      <c r="Q8" s="142">
        <f>VLOOKUP($D8, '[12]2023 NQC List'!$A$2:$O$2011, Q$1, FALSE)</f>
        <v>112</v>
      </c>
      <c r="R8" s="142">
        <f t="shared" si="1"/>
        <v>112</v>
      </c>
      <c r="S8" s="140" t="s">
        <v>193</v>
      </c>
      <c r="T8" s="143">
        <v>42887</v>
      </c>
      <c r="U8" s="143">
        <v>50405</v>
      </c>
      <c r="V8" s="144">
        <f>VLOOKUP(D8,[13]I_Phys_Res_Import_RA_Res!$C$5:$F$75,4,FALSE)</f>
        <v>4</v>
      </c>
      <c r="W8" s="144" t="s">
        <v>194</v>
      </c>
    </row>
    <row r="9" spans="1:24" ht="13.95" customHeight="1" x14ac:dyDescent="0.3">
      <c r="A9" s="213">
        <v>153042</v>
      </c>
      <c r="B9" s="213" t="s">
        <v>249</v>
      </c>
      <c r="C9" s="213" t="s">
        <v>250</v>
      </c>
      <c r="D9" s="214" t="s">
        <v>198</v>
      </c>
      <c r="E9" s="141" t="s">
        <v>192</v>
      </c>
      <c r="F9" s="142">
        <f>VLOOKUP($D9, '[12]2023 NQC List'!$A$2:$O$2011, F$1, FALSE)</f>
        <v>10</v>
      </c>
      <c r="G9" s="142">
        <f>VLOOKUP($D9, '[12]2023 NQC List'!$A$2:$O$2011, G$1, FALSE)</f>
        <v>10</v>
      </c>
      <c r="H9" s="142">
        <f>VLOOKUP($D9, '[12]2023 NQC List'!$A$2:$O$2011, H$1, FALSE)</f>
        <v>10</v>
      </c>
      <c r="I9" s="142">
        <f>VLOOKUP($D9, '[12]2023 NQC List'!$A$2:$O$2011, I$1, FALSE)</f>
        <v>10</v>
      </c>
      <c r="J9" s="142">
        <f>VLOOKUP($D9, '[12]2023 NQC List'!$A$2:$O$2011, J$1, FALSE)</f>
        <v>10</v>
      </c>
      <c r="K9" s="142">
        <f>VLOOKUP($D9, '[12]2023 NQC List'!$A$2:$O$2011, K$1, FALSE)</f>
        <v>10</v>
      </c>
      <c r="L9" s="142">
        <f>VLOOKUP($D9, '[12]2023 NQC List'!$A$2:$O$2011, L$1, FALSE)</f>
        <v>10</v>
      </c>
      <c r="M9" s="142">
        <f>VLOOKUP($D9, '[12]2023 NQC List'!$A$2:$O$2011, M$1, FALSE)</f>
        <v>10</v>
      </c>
      <c r="N9" s="142">
        <f>VLOOKUP($D9, '[12]2023 NQC List'!$A$2:$O$2011, N$1, FALSE)</f>
        <v>10</v>
      </c>
      <c r="O9" s="142">
        <f>VLOOKUP($D9, '[12]2023 NQC List'!$A$2:$O$2011, O$1, FALSE)</f>
        <v>10</v>
      </c>
      <c r="P9" s="142">
        <f>VLOOKUP($D9, '[12]2023 NQC List'!$A$2:$O$2011, P$1, FALSE)</f>
        <v>10</v>
      </c>
      <c r="Q9" s="142">
        <f>VLOOKUP($D9, '[12]2023 NQC List'!$A$2:$O$2011, Q$1, FALSE)</f>
        <v>10</v>
      </c>
      <c r="R9" s="142">
        <f t="shared" si="1"/>
        <v>10</v>
      </c>
      <c r="S9" s="140" t="s">
        <v>193</v>
      </c>
      <c r="T9" s="143" t="s">
        <v>199</v>
      </c>
      <c r="U9" s="143">
        <v>73050</v>
      </c>
      <c r="V9" s="144">
        <f>VLOOKUP(D9,[13]I_Phys_Res_Import_RA_Res!$C$5:$F$75,4,FALSE)</f>
        <v>1</v>
      </c>
      <c r="W9" s="144" t="s">
        <v>194</v>
      </c>
    </row>
    <row r="10" spans="1:24" ht="13.95" customHeight="1" x14ac:dyDescent="0.3">
      <c r="A10" s="213">
        <v>153042</v>
      </c>
      <c r="B10" s="213" t="s">
        <v>249</v>
      </c>
      <c r="C10" s="213" t="s">
        <v>250</v>
      </c>
      <c r="D10" s="214" t="s">
        <v>200</v>
      </c>
      <c r="E10" s="141" t="s">
        <v>192</v>
      </c>
      <c r="F10" s="142">
        <f>VLOOKUP($D10, '[12]2023 NQC List'!$A$2:$O$2011, F$1, FALSE)</f>
        <v>10</v>
      </c>
      <c r="G10" s="142">
        <f>VLOOKUP($D10, '[12]2023 NQC List'!$A$2:$O$2011, G$1, FALSE)</f>
        <v>10</v>
      </c>
      <c r="H10" s="142">
        <f>VLOOKUP($D10, '[12]2023 NQC List'!$A$2:$O$2011, H$1, FALSE)</f>
        <v>10</v>
      </c>
      <c r="I10" s="142">
        <f>VLOOKUP($D10, '[12]2023 NQC List'!$A$2:$O$2011, I$1, FALSE)</f>
        <v>10</v>
      </c>
      <c r="J10" s="142">
        <f>VLOOKUP($D10, '[12]2023 NQC List'!$A$2:$O$2011, J$1, FALSE)</f>
        <v>10</v>
      </c>
      <c r="K10" s="142">
        <f>VLOOKUP($D10, '[12]2023 NQC List'!$A$2:$O$2011, K$1, FALSE)</f>
        <v>10</v>
      </c>
      <c r="L10" s="142">
        <f>VLOOKUP($D10, '[12]2023 NQC List'!$A$2:$O$2011, L$1, FALSE)</f>
        <v>10</v>
      </c>
      <c r="M10" s="142">
        <f>VLOOKUP($D10, '[12]2023 NQC List'!$A$2:$O$2011, M$1, FALSE)</f>
        <v>10</v>
      </c>
      <c r="N10" s="142">
        <f>VLOOKUP($D10, '[12]2023 NQC List'!$A$2:$O$2011, N$1, FALSE)</f>
        <v>10</v>
      </c>
      <c r="O10" s="142">
        <f>VLOOKUP($D10, '[12]2023 NQC List'!$A$2:$O$2011, O$1, FALSE)</f>
        <v>10</v>
      </c>
      <c r="P10" s="142">
        <f>VLOOKUP($D10, '[12]2023 NQC List'!$A$2:$O$2011, P$1, FALSE)</f>
        <v>10</v>
      </c>
      <c r="Q10" s="142">
        <f>VLOOKUP($D10, '[12]2023 NQC List'!$A$2:$O$2011, Q$1, FALSE)</f>
        <v>10</v>
      </c>
      <c r="R10" s="142">
        <f t="shared" si="1"/>
        <v>10</v>
      </c>
      <c r="S10" s="140" t="s">
        <v>193</v>
      </c>
      <c r="T10" s="143" t="s">
        <v>199</v>
      </c>
      <c r="U10" s="143">
        <v>73050</v>
      </c>
      <c r="V10" s="144">
        <f>VLOOKUP(D10,[13]I_Phys_Res_Import_RA_Res!$C$5:$F$75,4,FALSE)</f>
        <v>1</v>
      </c>
      <c r="W10" s="144" t="s">
        <v>194</v>
      </c>
    </row>
    <row r="11" spans="1:24" ht="13.95" customHeight="1" x14ac:dyDescent="0.3">
      <c r="A11" s="213">
        <v>153042</v>
      </c>
      <c r="B11" s="213" t="s">
        <v>249</v>
      </c>
      <c r="C11" s="213" t="s">
        <v>250</v>
      </c>
      <c r="D11" s="214" t="s">
        <v>201</v>
      </c>
      <c r="E11" s="141" t="s">
        <v>192</v>
      </c>
      <c r="F11" s="142">
        <f>VLOOKUP($D11, '[12]2023 NQC List'!$A$2:$O$2011, F$1, FALSE)</f>
        <v>10</v>
      </c>
      <c r="G11" s="142">
        <f>VLOOKUP($D11, '[12]2023 NQC List'!$A$2:$O$2011, G$1, FALSE)</f>
        <v>10</v>
      </c>
      <c r="H11" s="142">
        <f>VLOOKUP($D11, '[12]2023 NQC List'!$A$2:$O$2011, H$1, FALSE)</f>
        <v>10</v>
      </c>
      <c r="I11" s="142">
        <f>VLOOKUP($D11, '[12]2023 NQC List'!$A$2:$O$2011, I$1, FALSE)</f>
        <v>10</v>
      </c>
      <c r="J11" s="142">
        <f>VLOOKUP($D11, '[12]2023 NQC List'!$A$2:$O$2011, J$1, FALSE)</f>
        <v>10</v>
      </c>
      <c r="K11" s="142">
        <f>VLOOKUP($D11, '[12]2023 NQC List'!$A$2:$O$2011, K$1, FALSE)</f>
        <v>10</v>
      </c>
      <c r="L11" s="142">
        <f>VLOOKUP($D11, '[12]2023 NQC List'!$A$2:$O$2011, L$1, FALSE)</f>
        <v>10</v>
      </c>
      <c r="M11" s="142">
        <f>VLOOKUP($D11, '[12]2023 NQC List'!$A$2:$O$2011, M$1, FALSE)</f>
        <v>10</v>
      </c>
      <c r="N11" s="142">
        <f>VLOOKUP($D11, '[12]2023 NQC List'!$A$2:$O$2011, N$1, FALSE)</f>
        <v>10</v>
      </c>
      <c r="O11" s="142">
        <f>VLOOKUP($D11, '[12]2023 NQC List'!$A$2:$O$2011, O$1, FALSE)</f>
        <v>10</v>
      </c>
      <c r="P11" s="142">
        <f>VLOOKUP($D11, '[12]2023 NQC List'!$A$2:$O$2011, P$1, FALSE)</f>
        <v>10</v>
      </c>
      <c r="Q11" s="142">
        <f>VLOOKUP($D11, '[12]2023 NQC List'!$A$2:$O$2011, Q$1, FALSE)</f>
        <v>10</v>
      </c>
      <c r="R11" s="142">
        <f t="shared" si="1"/>
        <v>10</v>
      </c>
      <c r="S11" s="140" t="s">
        <v>193</v>
      </c>
      <c r="T11" s="143" t="s">
        <v>199</v>
      </c>
      <c r="U11" s="143">
        <v>73050</v>
      </c>
      <c r="V11" s="144">
        <f>VLOOKUP(D11,[13]I_Phys_Res_Import_RA_Res!$C$5:$F$75,4,FALSE)</f>
        <v>1</v>
      </c>
      <c r="W11" s="144" t="s">
        <v>194</v>
      </c>
    </row>
    <row r="12" spans="1:24" ht="13.95" customHeight="1" x14ac:dyDescent="0.3">
      <c r="A12" s="213">
        <v>153041</v>
      </c>
      <c r="B12" s="213" t="s">
        <v>249</v>
      </c>
      <c r="C12" s="213" t="s">
        <v>250</v>
      </c>
      <c r="D12" s="214" t="s">
        <v>202</v>
      </c>
      <c r="E12" s="141" t="s">
        <v>192</v>
      </c>
      <c r="F12" s="142">
        <f>VLOOKUP($D12, '[12]2023 NQC List'!$A$2:$O$2011, F$1, FALSE)</f>
        <v>7.5</v>
      </c>
      <c r="G12" s="142">
        <f>VLOOKUP($D12, '[12]2023 NQC List'!$A$2:$O$2011, G$1, FALSE)</f>
        <v>7.5</v>
      </c>
      <c r="H12" s="142">
        <f>VLOOKUP($D12, '[12]2023 NQC List'!$A$2:$O$2011, H$1, FALSE)</f>
        <v>7.5</v>
      </c>
      <c r="I12" s="142">
        <f>VLOOKUP($D12, '[12]2023 NQC List'!$A$2:$O$2011, I$1, FALSE)</f>
        <v>7.5</v>
      </c>
      <c r="J12" s="142">
        <f>VLOOKUP($D12, '[12]2023 NQC List'!$A$2:$O$2011, J$1, FALSE)</f>
        <v>7.5</v>
      </c>
      <c r="K12" s="142">
        <f>VLOOKUP($D12, '[12]2023 NQC List'!$A$2:$O$2011, K$1, FALSE)</f>
        <v>7.5</v>
      </c>
      <c r="L12" s="142">
        <f>VLOOKUP($D12, '[12]2023 NQC List'!$A$2:$O$2011, L$1, FALSE)</f>
        <v>7.5</v>
      </c>
      <c r="M12" s="142">
        <f>VLOOKUP($D12, '[12]2023 NQC List'!$A$2:$O$2011, M$1, FALSE)</f>
        <v>7.5</v>
      </c>
      <c r="N12" s="142">
        <f>VLOOKUP($D12, '[12]2023 NQC List'!$A$2:$O$2011, N$1, FALSE)</f>
        <v>7.5</v>
      </c>
      <c r="O12" s="142">
        <f>VLOOKUP($D12, '[12]2023 NQC List'!$A$2:$O$2011, O$1, FALSE)</f>
        <v>7.5</v>
      </c>
      <c r="P12" s="142">
        <f>VLOOKUP($D12, '[12]2023 NQC List'!$A$2:$O$2011, P$1, FALSE)</f>
        <v>7.5</v>
      </c>
      <c r="Q12" s="142">
        <f>VLOOKUP($D12, '[12]2023 NQC List'!$A$2:$O$2011, Q$1, FALSE)</f>
        <v>7.5</v>
      </c>
      <c r="R12" s="142">
        <f t="shared" si="1"/>
        <v>7.5</v>
      </c>
      <c r="S12" s="140" t="s">
        <v>193</v>
      </c>
      <c r="T12" s="143" t="s">
        <v>203</v>
      </c>
      <c r="U12" s="143">
        <v>73050</v>
      </c>
      <c r="V12" s="144">
        <f>VLOOKUP(D12,[13]I_Phys_Res_Import_RA_Res!$C$5:$F$75,4,FALSE)</f>
        <v>1</v>
      </c>
      <c r="W12" s="144" t="s">
        <v>194</v>
      </c>
    </row>
    <row r="13" spans="1:24" ht="13.95" customHeight="1" x14ac:dyDescent="0.3">
      <c r="A13" s="213">
        <v>153047</v>
      </c>
      <c r="B13" s="213" t="s">
        <v>245</v>
      </c>
      <c r="C13" s="213" t="s">
        <v>246</v>
      </c>
      <c r="D13" s="214" t="s">
        <v>204</v>
      </c>
      <c r="E13" s="141" t="s">
        <v>192</v>
      </c>
      <c r="F13" s="142">
        <v>1.43</v>
      </c>
      <c r="G13" s="142">
        <v>1.73</v>
      </c>
      <c r="H13" s="142">
        <v>2.6</v>
      </c>
      <c r="I13" s="142">
        <v>2.1800000000000002</v>
      </c>
      <c r="J13" s="142">
        <v>2.66</v>
      </c>
      <c r="K13" s="142">
        <v>4.8099999999999996</v>
      </c>
      <c r="L13" s="142">
        <v>4.01</v>
      </c>
      <c r="M13" s="142">
        <v>4.05</v>
      </c>
      <c r="N13" s="142">
        <v>5.95</v>
      </c>
      <c r="O13" s="142">
        <v>4.25</v>
      </c>
      <c r="P13" s="142">
        <v>2.88</v>
      </c>
      <c r="Q13" s="142">
        <v>2.25</v>
      </c>
      <c r="R13" s="142">
        <f t="shared" si="1"/>
        <v>4.05</v>
      </c>
      <c r="S13" s="140" t="s">
        <v>193</v>
      </c>
      <c r="T13" s="143">
        <v>42887</v>
      </c>
      <c r="U13" s="143">
        <v>44714</v>
      </c>
      <c r="V13" s="144">
        <f>VLOOKUP(D13,[13]I_Phys_Res_Import_RA_Res!$C$5:$F$75,4,FALSE)</f>
        <v>4</v>
      </c>
      <c r="W13" s="144" t="s">
        <v>194</v>
      </c>
    </row>
    <row r="14" spans="1:24" ht="13.95" customHeight="1" x14ac:dyDescent="0.3">
      <c r="A14" s="214">
        <v>152999</v>
      </c>
      <c r="B14" s="213" t="s">
        <v>254</v>
      </c>
      <c r="C14" s="213" t="s">
        <v>246</v>
      </c>
      <c r="D14" s="140" t="s">
        <v>205</v>
      </c>
      <c r="E14" s="141" t="s">
        <v>192</v>
      </c>
      <c r="F14" s="142">
        <f>VLOOKUP($D14, '[12]2023 NQC List'!$A$2:$O$2011, F$1, FALSE)</f>
        <v>422</v>
      </c>
      <c r="G14" s="142">
        <f>VLOOKUP($D14, '[12]2023 NQC List'!$A$2:$O$2011, G$1, FALSE)</f>
        <v>422</v>
      </c>
      <c r="H14" s="142">
        <f>VLOOKUP($D14, '[12]2023 NQC List'!$A$2:$O$2011, H$1, FALSE)</f>
        <v>422</v>
      </c>
      <c r="I14" s="142">
        <f>VLOOKUP($D14, '[12]2023 NQC List'!$A$2:$O$2011, I$1, FALSE)</f>
        <v>422</v>
      </c>
      <c r="J14" s="142">
        <f>VLOOKUP($D14, '[12]2023 NQC List'!$A$2:$O$2011, J$1, FALSE)</f>
        <v>422</v>
      </c>
      <c r="K14" s="142">
        <f>VLOOKUP($D14, '[12]2023 NQC List'!$A$2:$O$2011, K$1, FALSE)</f>
        <v>422</v>
      </c>
      <c r="L14" s="142">
        <f>VLOOKUP($D14, '[12]2023 NQC List'!$A$2:$O$2011, L$1, FALSE)</f>
        <v>422</v>
      </c>
      <c r="M14" s="142">
        <f>VLOOKUP($D14, '[12]2023 NQC List'!$A$2:$O$2011, M$1, FALSE)</f>
        <v>422</v>
      </c>
      <c r="N14" s="142">
        <f>VLOOKUP($D14, '[12]2023 NQC List'!$A$2:$O$2011, N$1, FALSE)</f>
        <v>422</v>
      </c>
      <c r="O14" s="142">
        <f>VLOOKUP($D14, '[12]2023 NQC List'!$A$2:$O$2011, O$1, FALSE)</f>
        <v>422</v>
      </c>
      <c r="P14" s="142">
        <f>VLOOKUP($D14, '[12]2023 NQC List'!$A$2:$O$2011, P$1, FALSE)</f>
        <v>422</v>
      </c>
      <c r="Q14" s="142">
        <f>VLOOKUP($D14, '[12]2023 NQC List'!$A$2:$O$2011, Q$1, FALSE)</f>
        <v>422</v>
      </c>
      <c r="R14" s="142">
        <f t="shared" si="1"/>
        <v>422</v>
      </c>
      <c r="S14" s="140" t="s">
        <v>193</v>
      </c>
      <c r="T14" s="143">
        <v>43435</v>
      </c>
      <c r="U14" s="143">
        <v>50678</v>
      </c>
      <c r="V14" s="144">
        <f>VLOOKUP(D14,[13]I_Phys_Res_Import_RA_Res!$C$5:$F$75,4,FALSE)</f>
        <v>3</v>
      </c>
      <c r="W14" s="144" t="s">
        <v>194</v>
      </c>
    </row>
    <row r="15" spans="1:24" ht="13.95" customHeight="1" x14ac:dyDescent="0.3">
      <c r="A15" s="214">
        <v>152999</v>
      </c>
      <c r="B15" s="213" t="s">
        <v>254</v>
      </c>
      <c r="C15" s="213" t="s">
        <v>246</v>
      </c>
      <c r="D15" s="140" t="s">
        <v>206</v>
      </c>
      <c r="E15" s="141" t="s">
        <v>192</v>
      </c>
      <c r="F15" s="142">
        <f>VLOOKUP($D15, '[12]2023 NQC List'!$A$2:$O$2011, F$1, FALSE)</f>
        <v>105.5</v>
      </c>
      <c r="G15" s="142">
        <f>VLOOKUP($D15, '[12]2023 NQC List'!$A$2:$O$2011, G$1, FALSE)</f>
        <v>105.5</v>
      </c>
      <c r="H15" s="142">
        <f>VLOOKUP($D15, '[12]2023 NQC List'!$A$2:$O$2011, H$1, FALSE)</f>
        <v>105.5</v>
      </c>
      <c r="I15" s="142">
        <f>VLOOKUP($D15, '[12]2023 NQC List'!$A$2:$O$2011, I$1, FALSE)</f>
        <v>105.5</v>
      </c>
      <c r="J15" s="142">
        <f>VLOOKUP($D15, '[12]2023 NQC List'!$A$2:$O$2011, J$1, FALSE)</f>
        <v>105.5</v>
      </c>
      <c r="K15" s="142">
        <f>VLOOKUP($D15, '[12]2023 NQC List'!$A$2:$O$2011, K$1, FALSE)</f>
        <v>105.5</v>
      </c>
      <c r="L15" s="142">
        <f>VLOOKUP($D15, '[12]2023 NQC List'!$A$2:$O$2011, L$1, FALSE)</f>
        <v>105.5</v>
      </c>
      <c r="M15" s="142">
        <f>VLOOKUP($D15, '[12]2023 NQC List'!$A$2:$O$2011, M$1, FALSE)</f>
        <v>105.5</v>
      </c>
      <c r="N15" s="142">
        <f>VLOOKUP($D15, '[12]2023 NQC List'!$A$2:$O$2011, N$1, FALSE)</f>
        <v>105.5</v>
      </c>
      <c r="O15" s="142">
        <f>VLOOKUP($D15, '[12]2023 NQC List'!$A$2:$O$2011, O$1, FALSE)</f>
        <v>105.5</v>
      </c>
      <c r="P15" s="142">
        <f>VLOOKUP($D15, '[12]2023 NQC List'!$A$2:$O$2011, P$1, FALSE)</f>
        <v>105.5</v>
      </c>
      <c r="Q15" s="142">
        <f>VLOOKUP($D15, '[12]2023 NQC List'!$A$2:$O$2011, Q$1, FALSE)</f>
        <v>105.5</v>
      </c>
      <c r="R15" s="142">
        <f t="shared" si="1"/>
        <v>105.5</v>
      </c>
      <c r="S15" s="140" t="s">
        <v>193</v>
      </c>
      <c r="T15" s="143">
        <v>43435</v>
      </c>
      <c r="U15" s="143">
        <v>50678</v>
      </c>
      <c r="V15" s="144">
        <f>VLOOKUP(D15,[13]I_Phys_Res_Import_RA_Res!$C$5:$F$75,4,FALSE)</f>
        <v>3</v>
      </c>
      <c r="W15" s="144" t="s">
        <v>194</v>
      </c>
    </row>
    <row r="16" spans="1:24" ht="13.95" customHeight="1" x14ac:dyDescent="0.3">
      <c r="A16" s="214">
        <v>153126</v>
      </c>
      <c r="B16" s="213" t="s">
        <v>249</v>
      </c>
      <c r="C16" s="213" t="s">
        <v>250</v>
      </c>
      <c r="D16" s="140" t="s">
        <v>207</v>
      </c>
      <c r="E16" s="141" t="s">
        <v>192</v>
      </c>
      <c r="F16" s="142">
        <f>VLOOKUP($D16, '[12]2023 NQC List'!$A$2:$O$2011, F$1, FALSE)</f>
        <v>30</v>
      </c>
      <c r="G16" s="142">
        <f>VLOOKUP($D16, '[12]2023 NQC List'!$A$2:$O$2011, G$1, FALSE)</f>
        <v>30</v>
      </c>
      <c r="H16" s="142">
        <f>VLOOKUP($D16, '[12]2023 NQC List'!$A$2:$O$2011, H$1, FALSE)</f>
        <v>30</v>
      </c>
      <c r="I16" s="142">
        <f>VLOOKUP($D16, '[12]2023 NQC List'!$A$2:$O$2011, I$1, FALSE)</f>
        <v>30</v>
      </c>
      <c r="J16" s="142">
        <f>VLOOKUP($D16, '[12]2023 NQC List'!$A$2:$O$2011, J$1, FALSE)</f>
        <v>30</v>
      </c>
      <c r="K16" s="142">
        <f>VLOOKUP($D16, '[12]2023 NQC List'!$A$2:$O$2011, K$1, FALSE)</f>
        <v>30</v>
      </c>
      <c r="L16" s="142">
        <f>VLOOKUP($D16, '[12]2023 NQC List'!$A$2:$O$2011, L$1, FALSE)</f>
        <v>30</v>
      </c>
      <c r="M16" s="142">
        <f>VLOOKUP($D16, '[12]2023 NQC List'!$A$2:$O$2011, M$1, FALSE)</f>
        <v>30</v>
      </c>
      <c r="N16" s="142">
        <f>VLOOKUP($D16, '[12]2023 NQC List'!$A$2:$O$2011, N$1, FALSE)</f>
        <v>30</v>
      </c>
      <c r="O16" s="142">
        <f>VLOOKUP($D16, '[12]2023 NQC List'!$A$2:$O$2011, O$1, FALSE)</f>
        <v>30</v>
      </c>
      <c r="P16" s="142">
        <f>VLOOKUP($D16, '[12]2023 NQC List'!$A$2:$O$2011, P$1, FALSE)</f>
        <v>30</v>
      </c>
      <c r="Q16" s="142">
        <f>VLOOKUP($D16, '[12]2023 NQC List'!$A$2:$O$2011, Q$1, FALSE)</f>
        <v>30</v>
      </c>
      <c r="R16" s="142">
        <f t="shared" si="1"/>
        <v>30</v>
      </c>
      <c r="S16" s="140" t="s">
        <v>193</v>
      </c>
      <c r="T16" s="143">
        <v>44409</v>
      </c>
      <c r="U16" s="143">
        <v>73050</v>
      </c>
      <c r="V16" s="144">
        <v>1</v>
      </c>
      <c r="W16" s="144" t="s">
        <v>194</v>
      </c>
    </row>
    <row r="17" spans="1:23" ht="13.95" customHeight="1" x14ac:dyDescent="0.3">
      <c r="A17" s="214" t="s">
        <v>208</v>
      </c>
      <c r="B17" s="213" t="s">
        <v>249</v>
      </c>
      <c r="C17" s="213" t="s">
        <v>250</v>
      </c>
      <c r="D17" s="140" t="s">
        <v>209</v>
      </c>
      <c r="E17" s="145" t="s">
        <v>192</v>
      </c>
      <c r="F17" s="215">
        <v>40</v>
      </c>
      <c r="G17" s="215">
        <v>40</v>
      </c>
      <c r="H17" s="215">
        <v>40</v>
      </c>
      <c r="I17" s="215">
        <v>40</v>
      </c>
      <c r="J17" s="215">
        <v>40</v>
      </c>
      <c r="K17" s="215">
        <v>40</v>
      </c>
      <c r="L17" s="215">
        <v>40</v>
      </c>
      <c r="M17" s="215">
        <v>40</v>
      </c>
      <c r="N17" s="215">
        <v>40</v>
      </c>
      <c r="O17" s="215">
        <v>40</v>
      </c>
      <c r="P17" s="215">
        <v>40</v>
      </c>
      <c r="Q17" s="215">
        <v>40</v>
      </c>
      <c r="R17" s="142">
        <f t="shared" si="1"/>
        <v>40</v>
      </c>
      <c r="S17" s="140" t="s">
        <v>193</v>
      </c>
      <c r="T17" s="143">
        <v>45061</v>
      </c>
      <c r="U17" s="143">
        <v>73050</v>
      </c>
      <c r="V17" s="144">
        <v>1</v>
      </c>
      <c r="W17" s="144" t="s">
        <v>194</v>
      </c>
    </row>
    <row r="18" spans="1:23" x14ac:dyDescent="0.3">
      <c r="F18" s="216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46"/>
      <c r="S18" s="147"/>
      <c r="T18" s="217"/>
      <c r="U18" s="218"/>
      <c r="V18" s="148"/>
      <c r="W18" s="148"/>
    </row>
    <row r="19" spans="1:23" x14ac:dyDescent="0.3">
      <c r="A19" s="149" t="s">
        <v>210</v>
      </c>
      <c r="B19" s="149"/>
      <c r="C19" s="149"/>
      <c r="L19" s="129" t="s">
        <v>211</v>
      </c>
      <c r="M19" s="146">
        <f>SUM($M$5:$M$17)</f>
        <v>1023.76</v>
      </c>
    </row>
    <row r="20" spans="1:23" x14ac:dyDescent="0.3">
      <c r="L20" s="129" t="s">
        <v>212</v>
      </c>
      <c r="M20" s="146">
        <f>SUM($M$5:$M$17)</f>
        <v>1023.76</v>
      </c>
    </row>
    <row r="21" spans="1:23" x14ac:dyDescent="0.3">
      <c r="L21" s="129" t="s">
        <v>213</v>
      </c>
      <c r="M21" s="146">
        <f>SUM($M$5:$M$17)</f>
        <v>1023.76</v>
      </c>
    </row>
    <row r="24" spans="1:23" x14ac:dyDescent="0.3">
      <c r="F24" s="129">
        <v>2</v>
      </c>
      <c r="G24" s="129">
        <v>3</v>
      </c>
      <c r="H24" s="129">
        <v>4</v>
      </c>
      <c r="I24" s="129">
        <v>5</v>
      </c>
      <c r="J24" s="129">
        <v>6</v>
      </c>
      <c r="K24" s="129">
        <v>7</v>
      </c>
      <c r="L24" s="129">
        <v>8</v>
      </c>
      <c r="M24" s="129">
        <v>9</v>
      </c>
      <c r="N24" s="129">
        <v>10</v>
      </c>
      <c r="O24" s="129">
        <v>11</v>
      </c>
      <c r="P24" s="129">
        <v>12</v>
      </c>
      <c r="Q24" s="129">
        <v>13</v>
      </c>
    </row>
    <row r="25" spans="1:23" ht="79.8" x14ac:dyDescent="0.3">
      <c r="A25" s="130" t="s">
        <v>1</v>
      </c>
      <c r="B25" s="130" t="s">
        <v>2</v>
      </c>
      <c r="C25" s="130" t="s">
        <v>41</v>
      </c>
      <c r="D25" s="130" t="s">
        <v>214</v>
      </c>
      <c r="E25" s="130" t="s">
        <v>214</v>
      </c>
      <c r="F25" s="130" t="s">
        <v>214</v>
      </c>
      <c r="G25" s="130" t="s">
        <v>214</v>
      </c>
      <c r="H25" s="130" t="s">
        <v>214</v>
      </c>
      <c r="I25" s="130" t="s">
        <v>214</v>
      </c>
      <c r="J25" s="130" t="s">
        <v>214</v>
      </c>
      <c r="K25" s="130" t="s">
        <v>214</v>
      </c>
      <c r="L25" s="130" t="s">
        <v>214</v>
      </c>
      <c r="M25" s="130" t="s">
        <v>214</v>
      </c>
      <c r="N25" s="130" t="s">
        <v>214</v>
      </c>
      <c r="O25" s="130" t="s">
        <v>214</v>
      </c>
      <c r="P25" s="130" t="s">
        <v>5</v>
      </c>
      <c r="Q25" s="133" t="s">
        <v>6</v>
      </c>
      <c r="R25" s="133" t="s">
        <v>7</v>
      </c>
      <c r="S25" s="133" t="s">
        <v>178</v>
      </c>
    </row>
    <row r="26" spans="1:23" x14ac:dyDescent="0.3">
      <c r="D26" s="209" t="s">
        <v>179</v>
      </c>
      <c r="E26" s="209" t="s">
        <v>180</v>
      </c>
      <c r="F26" s="209" t="s">
        <v>181</v>
      </c>
      <c r="G26" s="209" t="s">
        <v>182</v>
      </c>
      <c r="H26" s="209" t="s">
        <v>48</v>
      </c>
      <c r="I26" s="210" t="s">
        <v>183</v>
      </c>
      <c r="J26" s="211" t="s">
        <v>184</v>
      </c>
      <c r="K26" s="135" t="s">
        <v>185</v>
      </c>
      <c r="L26" s="136" t="s">
        <v>186</v>
      </c>
      <c r="M26" s="135" t="s">
        <v>187</v>
      </c>
      <c r="N26" s="135" t="s">
        <v>188</v>
      </c>
      <c r="O26" s="212" t="s">
        <v>189</v>
      </c>
      <c r="P26" s="137"/>
      <c r="Q26" s="138"/>
      <c r="R26" s="138"/>
      <c r="S26" s="138"/>
    </row>
    <row r="27" spans="1:23" ht="13.95" customHeight="1" x14ac:dyDescent="0.3">
      <c r="A27" s="213" t="s">
        <v>190</v>
      </c>
      <c r="B27" s="140" t="s">
        <v>191</v>
      </c>
      <c r="C27" s="145" t="s">
        <v>192</v>
      </c>
      <c r="D27" s="142">
        <f>VLOOKUP($B27,'[12]2023 EFC'!$A:$N,2,FALSE)</f>
        <v>48.71</v>
      </c>
      <c r="E27" s="142">
        <f>VLOOKUP($B27,'[12]2023 EFC'!$A:$N,3,FALSE)</f>
        <v>48.71</v>
      </c>
      <c r="F27" s="142">
        <f>VLOOKUP($B27,'[12]2023 EFC'!$A:$N,4,FALSE)</f>
        <v>48.71</v>
      </c>
      <c r="G27" s="142">
        <f>VLOOKUP($B27,'[12]2023 EFC'!$A:$N,5,FALSE)</f>
        <v>48.71</v>
      </c>
      <c r="H27" s="142">
        <f>VLOOKUP($B27,'[12]2023 EFC'!$A:$N,6,FALSE)</f>
        <v>48.71</v>
      </c>
      <c r="I27" s="142">
        <f>VLOOKUP($B27,'[12]2023 EFC'!$A:$N,7,FALSE)</f>
        <v>48.71</v>
      </c>
      <c r="J27" s="142">
        <f>VLOOKUP($B27,'[12]2023 EFC'!$A:$N,8,FALSE)</f>
        <v>48.71</v>
      </c>
      <c r="K27" s="142">
        <f>VLOOKUP($B27,'[12]2023 EFC'!$A:$N,9,FALSE)</f>
        <v>48.71</v>
      </c>
      <c r="L27" s="142">
        <f>VLOOKUP($B27,'[12]2023 EFC'!$A:$N,10,FALSE)</f>
        <v>48.71</v>
      </c>
      <c r="M27" s="142">
        <f>VLOOKUP($B27,'[12]2023 EFC'!$A:$N,11,FALSE)</f>
        <v>48.71</v>
      </c>
      <c r="N27" s="142">
        <f>VLOOKUP($B27,'[12]2023 EFC'!$A:$N,12,FALSE)</f>
        <v>48.71</v>
      </c>
      <c r="O27" s="142">
        <f>VLOOKUP($B27,'[12]2023 EFC'!$A:$N,13,FALSE)</f>
        <v>48.71</v>
      </c>
      <c r="P27" s="219">
        <v>1</v>
      </c>
      <c r="Q27" s="143">
        <v>41760</v>
      </c>
      <c r="R27" s="143">
        <v>51135</v>
      </c>
      <c r="S27" s="144" t="s">
        <v>194</v>
      </c>
    </row>
    <row r="28" spans="1:23" ht="13.95" customHeight="1" x14ac:dyDescent="0.3">
      <c r="A28" s="213">
        <v>152818</v>
      </c>
      <c r="B28" s="140" t="s">
        <v>195</v>
      </c>
      <c r="C28" s="145" t="s">
        <v>192</v>
      </c>
      <c r="D28" s="142">
        <f>VLOOKUP($B28,'[12]2023 EFC'!$A:$N,2,FALSE)</f>
        <v>111.3</v>
      </c>
      <c r="E28" s="142">
        <v>106</v>
      </c>
      <c r="F28" s="142">
        <v>106</v>
      </c>
      <c r="G28" s="142">
        <v>106</v>
      </c>
      <c r="H28" s="142">
        <v>106</v>
      </c>
      <c r="I28" s="142">
        <v>106</v>
      </c>
      <c r="J28" s="142">
        <v>106</v>
      </c>
      <c r="K28" s="142">
        <v>106</v>
      </c>
      <c r="L28" s="142">
        <v>106</v>
      </c>
      <c r="M28" s="142">
        <v>106</v>
      </c>
      <c r="N28" s="142">
        <v>106</v>
      </c>
      <c r="O28" s="142">
        <v>106</v>
      </c>
      <c r="P28" s="219">
        <v>1</v>
      </c>
      <c r="Q28" s="143">
        <v>42887</v>
      </c>
      <c r="R28" s="143">
        <v>50405</v>
      </c>
      <c r="S28" s="144" t="s">
        <v>194</v>
      </c>
    </row>
    <row r="29" spans="1:23" ht="13.95" customHeight="1" x14ac:dyDescent="0.3">
      <c r="A29" s="213">
        <v>152818</v>
      </c>
      <c r="B29" s="140" t="s">
        <v>196</v>
      </c>
      <c r="C29" s="145" t="s">
        <v>192</v>
      </c>
      <c r="D29" s="142">
        <f>VLOOKUP($B29,'[12]2023 EFC'!$A:$N,2,FALSE)</f>
        <v>112.7</v>
      </c>
      <c r="E29" s="142">
        <v>106</v>
      </c>
      <c r="F29" s="142">
        <v>106</v>
      </c>
      <c r="G29" s="142">
        <v>106</v>
      </c>
      <c r="H29" s="142">
        <v>106</v>
      </c>
      <c r="I29" s="142">
        <v>106</v>
      </c>
      <c r="J29" s="142">
        <v>106</v>
      </c>
      <c r="K29" s="142">
        <v>106</v>
      </c>
      <c r="L29" s="142">
        <v>106</v>
      </c>
      <c r="M29" s="142">
        <v>106</v>
      </c>
      <c r="N29" s="142">
        <v>106</v>
      </c>
      <c r="O29" s="142">
        <v>106</v>
      </c>
      <c r="P29" s="219">
        <v>1</v>
      </c>
      <c r="Q29" s="143">
        <v>42887</v>
      </c>
      <c r="R29" s="143">
        <v>50405</v>
      </c>
      <c r="S29" s="144" t="s">
        <v>194</v>
      </c>
    </row>
    <row r="30" spans="1:23" ht="13.95" customHeight="1" x14ac:dyDescent="0.3">
      <c r="A30" s="213">
        <v>152818</v>
      </c>
      <c r="B30" s="214" t="s">
        <v>197</v>
      </c>
      <c r="C30" s="145" t="s">
        <v>192</v>
      </c>
      <c r="D30" s="142">
        <f>VLOOKUP($B30,'[12]2023 EFC'!$A:$N,2,FALSE)</f>
        <v>112</v>
      </c>
      <c r="E30" s="142">
        <v>106</v>
      </c>
      <c r="F30" s="142">
        <v>106</v>
      </c>
      <c r="G30" s="142">
        <v>106</v>
      </c>
      <c r="H30" s="142">
        <v>106</v>
      </c>
      <c r="I30" s="142">
        <v>106</v>
      </c>
      <c r="J30" s="142">
        <v>106</v>
      </c>
      <c r="K30" s="142">
        <v>106</v>
      </c>
      <c r="L30" s="142">
        <v>106</v>
      </c>
      <c r="M30" s="142">
        <v>106</v>
      </c>
      <c r="N30" s="142">
        <v>106</v>
      </c>
      <c r="O30" s="142">
        <v>106</v>
      </c>
      <c r="P30" s="219">
        <v>1</v>
      </c>
      <c r="Q30" s="143">
        <v>42887</v>
      </c>
      <c r="R30" s="143">
        <v>50405</v>
      </c>
      <c r="S30" s="144" t="s">
        <v>194</v>
      </c>
    </row>
    <row r="31" spans="1:23" ht="13.95" customHeight="1" x14ac:dyDescent="0.3">
      <c r="A31" s="213">
        <v>153042</v>
      </c>
      <c r="B31" s="214" t="s">
        <v>198</v>
      </c>
      <c r="C31" s="145" t="s">
        <v>192</v>
      </c>
      <c r="D31" s="142">
        <f>VLOOKUP($B31,'[12]2023 EFC'!$A:$N,2,FALSE)</f>
        <v>20</v>
      </c>
      <c r="E31" s="142">
        <f>VLOOKUP($B31,'[12]2023 EFC'!$A:$N,3,FALSE)</f>
        <v>20</v>
      </c>
      <c r="F31" s="142">
        <f>VLOOKUP($B31,'[12]2023 EFC'!$A:$N,4,FALSE)</f>
        <v>20</v>
      </c>
      <c r="G31" s="142">
        <f>VLOOKUP($B31,'[12]2023 EFC'!$A:$N,5,FALSE)</f>
        <v>20</v>
      </c>
      <c r="H31" s="142">
        <f>VLOOKUP($B31,'[12]2023 EFC'!$A:$N,6,FALSE)</f>
        <v>20</v>
      </c>
      <c r="I31" s="142">
        <f>VLOOKUP($B31,'[12]2023 EFC'!$A:$N,7,FALSE)</f>
        <v>20</v>
      </c>
      <c r="J31" s="142">
        <f>VLOOKUP($B31,'[12]2023 EFC'!$A:$N,8,FALSE)</f>
        <v>20</v>
      </c>
      <c r="K31" s="142">
        <f>VLOOKUP($B31,'[12]2023 EFC'!$A:$N,9,FALSE)</f>
        <v>20</v>
      </c>
      <c r="L31" s="142">
        <f>VLOOKUP($B31,'[12]2023 EFC'!$A:$N,10,FALSE)</f>
        <v>20</v>
      </c>
      <c r="M31" s="142">
        <f>VLOOKUP($B31,'[12]2023 EFC'!$A:$N,11,FALSE)</f>
        <v>20</v>
      </c>
      <c r="N31" s="142">
        <f>VLOOKUP($B31,'[12]2023 EFC'!$A:$N,12,FALSE)</f>
        <v>20</v>
      </c>
      <c r="O31" s="142">
        <f>VLOOKUP($B31,'[12]2023 EFC'!$A:$N,13,FALSE)</f>
        <v>20</v>
      </c>
      <c r="P31" s="219">
        <v>1</v>
      </c>
      <c r="Q31" s="143" t="s">
        <v>199</v>
      </c>
      <c r="R31" s="143">
        <v>73050</v>
      </c>
      <c r="S31" s="144" t="s">
        <v>194</v>
      </c>
    </row>
    <row r="32" spans="1:23" ht="13.95" customHeight="1" x14ac:dyDescent="0.3">
      <c r="A32" s="213">
        <v>153042</v>
      </c>
      <c r="B32" s="214" t="s">
        <v>200</v>
      </c>
      <c r="C32" s="145" t="s">
        <v>192</v>
      </c>
      <c r="D32" s="142">
        <f>VLOOKUP($B32,'[12]2023 EFC'!$A:$N,2,FALSE)</f>
        <v>20</v>
      </c>
      <c r="E32" s="142">
        <f>VLOOKUP($B32,'[12]2023 EFC'!$A:$N,3,FALSE)</f>
        <v>20</v>
      </c>
      <c r="F32" s="142">
        <f>VLOOKUP($B32,'[12]2023 EFC'!$A:$N,4,FALSE)</f>
        <v>20</v>
      </c>
      <c r="G32" s="142">
        <f>VLOOKUP($B32,'[12]2023 EFC'!$A:$N,5,FALSE)</f>
        <v>20</v>
      </c>
      <c r="H32" s="142">
        <f>VLOOKUP($B32,'[12]2023 EFC'!$A:$N,6,FALSE)</f>
        <v>20</v>
      </c>
      <c r="I32" s="142">
        <f>VLOOKUP($B32,'[12]2023 EFC'!$A:$N,7,FALSE)</f>
        <v>20</v>
      </c>
      <c r="J32" s="142">
        <f>VLOOKUP($B32,'[12]2023 EFC'!$A:$N,8,FALSE)</f>
        <v>20</v>
      </c>
      <c r="K32" s="142">
        <f>VLOOKUP($B32,'[12]2023 EFC'!$A:$N,9,FALSE)</f>
        <v>20</v>
      </c>
      <c r="L32" s="142">
        <f>VLOOKUP($B32,'[12]2023 EFC'!$A:$N,10,FALSE)</f>
        <v>20</v>
      </c>
      <c r="M32" s="142">
        <f>VLOOKUP($B32,'[12]2023 EFC'!$A:$N,11,FALSE)</f>
        <v>20</v>
      </c>
      <c r="N32" s="142">
        <f>VLOOKUP($B32,'[12]2023 EFC'!$A:$N,12,FALSE)</f>
        <v>20</v>
      </c>
      <c r="O32" s="142">
        <f>VLOOKUP($B32,'[12]2023 EFC'!$A:$N,13,FALSE)</f>
        <v>20</v>
      </c>
      <c r="P32" s="219">
        <v>1</v>
      </c>
      <c r="Q32" s="143" t="s">
        <v>199</v>
      </c>
      <c r="R32" s="143">
        <v>73050</v>
      </c>
      <c r="S32" s="144" t="s">
        <v>194</v>
      </c>
    </row>
    <row r="33" spans="1:19" ht="13.95" customHeight="1" x14ac:dyDescent="0.3">
      <c r="A33" s="213">
        <v>153042</v>
      </c>
      <c r="B33" s="214" t="s">
        <v>201</v>
      </c>
      <c r="C33" s="145" t="s">
        <v>192</v>
      </c>
      <c r="D33" s="142">
        <f>VLOOKUP($B33,'[12]2023 EFC'!$A:$N,2,FALSE)</f>
        <v>20</v>
      </c>
      <c r="E33" s="142">
        <f>VLOOKUP($B33,'[12]2023 EFC'!$A:$N,3,FALSE)</f>
        <v>20</v>
      </c>
      <c r="F33" s="142">
        <f>VLOOKUP($B33,'[12]2023 EFC'!$A:$N,4,FALSE)</f>
        <v>20</v>
      </c>
      <c r="G33" s="142">
        <f>VLOOKUP($B33,'[12]2023 EFC'!$A:$N,5,FALSE)</f>
        <v>20</v>
      </c>
      <c r="H33" s="142">
        <f>VLOOKUP($B33,'[12]2023 EFC'!$A:$N,6,FALSE)</f>
        <v>20</v>
      </c>
      <c r="I33" s="142">
        <f>VLOOKUP($B33,'[12]2023 EFC'!$A:$N,7,FALSE)</f>
        <v>20</v>
      </c>
      <c r="J33" s="142">
        <f>VLOOKUP($B33,'[12]2023 EFC'!$A:$N,8,FALSE)</f>
        <v>20</v>
      </c>
      <c r="K33" s="142">
        <f>VLOOKUP($B33,'[12]2023 EFC'!$A:$N,9,FALSE)</f>
        <v>20</v>
      </c>
      <c r="L33" s="142">
        <f>VLOOKUP($B33,'[12]2023 EFC'!$A:$N,10,FALSE)</f>
        <v>20</v>
      </c>
      <c r="M33" s="142">
        <f>VLOOKUP($B33,'[12]2023 EFC'!$A:$N,11,FALSE)</f>
        <v>20</v>
      </c>
      <c r="N33" s="142">
        <f>VLOOKUP($B33,'[12]2023 EFC'!$A:$N,12,FALSE)</f>
        <v>20</v>
      </c>
      <c r="O33" s="142">
        <f>VLOOKUP($B33,'[12]2023 EFC'!$A:$N,13,FALSE)</f>
        <v>20</v>
      </c>
      <c r="P33" s="219">
        <v>1</v>
      </c>
      <c r="Q33" s="143" t="s">
        <v>199</v>
      </c>
      <c r="R33" s="143">
        <v>73050</v>
      </c>
      <c r="S33" s="144" t="s">
        <v>194</v>
      </c>
    </row>
    <row r="34" spans="1:19" ht="13.95" customHeight="1" x14ac:dyDescent="0.3">
      <c r="A34" s="213">
        <v>153041</v>
      </c>
      <c r="B34" s="214" t="s">
        <v>202</v>
      </c>
      <c r="C34" s="145" t="s">
        <v>192</v>
      </c>
      <c r="D34" s="142">
        <f>VLOOKUP($B34,'[12]2023 EFC'!$A:$N,2,FALSE)</f>
        <v>12</v>
      </c>
      <c r="E34" s="142">
        <f>VLOOKUP($B34,'[12]2023 EFC'!$A:$N,3,FALSE)</f>
        <v>12</v>
      </c>
      <c r="F34" s="142">
        <f>VLOOKUP($B34,'[12]2023 EFC'!$A:$N,4,FALSE)</f>
        <v>12</v>
      </c>
      <c r="G34" s="142">
        <f>VLOOKUP($B34,'[12]2023 EFC'!$A:$N,5,FALSE)</f>
        <v>12</v>
      </c>
      <c r="H34" s="142">
        <f>VLOOKUP($B34,'[12]2023 EFC'!$A:$N,6,FALSE)</f>
        <v>12</v>
      </c>
      <c r="I34" s="142">
        <f>VLOOKUP($B34,'[12]2023 EFC'!$A:$N,7,FALSE)</f>
        <v>12</v>
      </c>
      <c r="J34" s="142">
        <f>VLOOKUP($B34,'[12]2023 EFC'!$A:$N,8,FALSE)</f>
        <v>12</v>
      </c>
      <c r="K34" s="142">
        <f>VLOOKUP($B34,'[12]2023 EFC'!$A:$N,9,FALSE)</f>
        <v>12</v>
      </c>
      <c r="L34" s="142">
        <f>VLOOKUP($B34,'[12]2023 EFC'!$A:$N,10,FALSE)</f>
        <v>12</v>
      </c>
      <c r="M34" s="142">
        <f>VLOOKUP($B34,'[12]2023 EFC'!$A:$N,11,FALSE)</f>
        <v>12</v>
      </c>
      <c r="N34" s="142">
        <f>VLOOKUP($B34,'[12]2023 EFC'!$A:$N,12,FALSE)</f>
        <v>12</v>
      </c>
      <c r="O34" s="142">
        <f>VLOOKUP($B34,'[12]2023 EFC'!$A:$N,13,FALSE)</f>
        <v>12</v>
      </c>
      <c r="P34" s="219">
        <v>1</v>
      </c>
      <c r="Q34" s="143" t="s">
        <v>203</v>
      </c>
      <c r="R34" s="143">
        <v>73050</v>
      </c>
      <c r="S34" s="144" t="s">
        <v>194</v>
      </c>
    </row>
    <row r="35" spans="1:19" ht="13.95" customHeight="1" x14ac:dyDescent="0.3">
      <c r="A35" s="214">
        <v>152999</v>
      </c>
      <c r="B35" s="140" t="s">
        <v>205</v>
      </c>
      <c r="C35" s="145" t="s">
        <v>192</v>
      </c>
      <c r="D35" s="142">
        <f>VLOOKUP($B35,'[12]2023 EFC'!$A:$N,2,FALSE)</f>
        <v>422</v>
      </c>
      <c r="E35" s="142">
        <f>VLOOKUP($B35,'[12]2023 EFC'!$A:$N,3,FALSE)</f>
        <v>422</v>
      </c>
      <c r="F35" s="142">
        <f>VLOOKUP($B35,'[12]2023 EFC'!$A:$N,4,FALSE)</f>
        <v>422</v>
      </c>
      <c r="G35" s="142">
        <f>VLOOKUP($B35,'[12]2023 EFC'!$A:$N,5,FALSE)</f>
        <v>422</v>
      </c>
      <c r="H35" s="142">
        <f>VLOOKUP($B35,'[12]2023 EFC'!$A:$N,6,FALSE)</f>
        <v>422</v>
      </c>
      <c r="I35" s="142">
        <f>VLOOKUP($B35,'[12]2023 EFC'!$A:$N,7,FALSE)</f>
        <v>422</v>
      </c>
      <c r="J35" s="142">
        <f>VLOOKUP($B35,'[12]2023 EFC'!$A:$N,8,FALSE)</f>
        <v>422</v>
      </c>
      <c r="K35" s="142">
        <f>VLOOKUP($B35,'[12]2023 EFC'!$A:$N,9,FALSE)</f>
        <v>422</v>
      </c>
      <c r="L35" s="142">
        <f>VLOOKUP($B35,'[12]2023 EFC'!$A:$N,10,FALSE)</f>
        <v>422</v>
      </c>
      <c r="M35" s="142">
        <f>VLOOKUP($B35,'[12]2023 EFC'!$A:$N,11,FALSE)</f>
        <v>422</v>
      </c>
      <c r="N35" s="142">
        <f>VLOOKUP($B35,'[12]2023 EFC'!$A:$N,12,FALSE)</f>
        <v>422</v>
      </c>
      <c r="O35" s="142">
        <f>VLOOKUP($B35,'[12]2023 EFC'!$A:$N,13,FALSE)</f>
        <v>422</v>
      </c>
      <c r="P35" s="140">
        <v>1</v>
      </c>
      <c r="Q35" s="143">
        <v>43435</v>
      </c>
      <c r="R35" s="143">
        <v>50678</v>
      </c>
      <c r="S35" s="144" t="s">
        <v>194</v>
      </c>
    </row>
    <row r="36" spans="1:19" ht="13.95" customHeight="1" x14ac:dyDescent="0.3">
      <c r="A36" s="214">
        <v>152999</v>
      </c>
      <c r="B36" s="140" t="s">
        <v>206</v>
      </c>
      <c r="C36" s="145" t="s">
        <v>192</v>
      </c>
      <c r="D36" s="142">
        <f>VLOOKUP($B36,'[12]2023 EFC'!$A:$N,2,FALSE)</f>
        <v>105.5</v>
      </c>
      <c r="E36" s="142">
        <f>VLOOKUP($B36,'[12]2023 EFC'!$A:$N,3,FALSE)</f>
        <v>105.5</v>
      </c>
      <c r="F36" s="142">
        <f>VLOOKUP($B36,'[12]2023 EFC'!$A:$N,4,FALSE)</f>
        <v>105.5</v>
      </c>
      <c r="G36" s="142">
        <f>VLOOKUP($B36,'[12]2023 EFC'!$A:$N,5,FALSE)</f>
        <v>105.5</v>
      </c>
      <c r="H36" s="142">
        <f>VLOOKUP($B36,'[12]2023 EFC'!$A:$N,6,FALSE)</f>
        <v>105.5</v>
      </c>
      <c r="I36" s="142">
        <f>VLOOKUP($B36,'[12]2023 EFC'!$A:$N,7,FALSE)</f>
        <v>105.5</v>
      </c>
      <c r="J36" s="142">
        <f>VLOOKUP($B36,'[12]2023 EFC'!$A:$N,8,FALSE)</f>
        <v>105.5</v>
      </c>
      <c r="K36" s="142">
        <f>VLOOKUP($B36,'[12]2023 EFC'!$A:$N,9,FALSE)</f>
        <v>105.5</v>
      </c>
      <c r="L36" s="142">
        <f>VLOOKUP($B36,'[12]2023 EFC'!$A:$N,10,FALSE)</f>
        <v>105.5</v>
      </c>
      <c r="M36" s="142">
        <f>VLOOKUP($B36,'[12]2023 EFC'!$A:$N,11,FALSE)</f>
        <v>105.5</v>
      </c>
      <c r="N36" s="142">
        <f>VLOOKUP($B36,'[12]2023 EFC'!$A:$N,12,FALSE)</f>
        <v>105.5</v>
      </c>
      <c r="O36" s="142">
        <f>VLOOKUP($B36,'[12]2023 EFC'!$A:$N,13,FALSE)</f>
        <v>105.5</v>
      </c>
      <c r="P36" s="140">
        <v>1</v>
      </c>
      <c r="Q36" s="143">
        <v>43435</v>
      </c>
      <c r="R36" s="143">
        <v>50678</v>
      </c>
      <c r="S36" s="144" t="s">
        <v>194</v>
      </c>
    </row>
    <row r="37" spans="1:19" ht="13.95" customHeight="1" x14ac:dyDescent="0.3">
      <c r="A37" s="214" t="s">
        <v>215</v>
      </c>
      <c r="B37" s="140" t="s">
        <v>207</v>
      </c>
      <c r="C37" s="145" t="s">
        <v>192</v>
      </c>
      <c r="D37" s="142">
        <v>60</v>
      </c>
      <c r="E37" s="142">
        <v>60</v>
      </c>
      <c r="F37" s="142">
        <v>60</v>
      </c>
      <c r="G37" s="142">
        <v>60</v>
      </c>
      <c r="H37" s="142">
        <v>60</v>
      </c>
      <c r="I37" s="142">
        <v>60</v>
      </c>
      <c r="J37" s="142">
        <v>60</v>
      </c>
      <c r="K37" s="142">
        <v>60</v>
      </c>
      <c r="L37" s="142">
        <v>60</v>
      </c>
      <c r="M37" s="142">
        <v>60</v>
      </c>
      <c r="N37" s="142">
        <v>60</v>
      </c>
      <c r="O37" s="142">
        <v>60</v>
      </c>
      <c r="P37" s="219">
        <v>1</v>
      </c>
      <c r="Q37" s="143">
        <v>44409</v>
      </c>
      <c r="R37" s="143">
        <v>73050</v>
      </c>
      <c r="S37" s="144" t="s">
        <v>194</v>
      </c>
    </row>
    <row r="38" spans="1:19" ht="13.95" customHeight="1" x14ac:dyDescent="0.3">
      <c r="A38" s="214" t="s">
        <v>208</v>
      </c>
      <c r="B38" s="140" t="s">
        <v>209</v>
      </c>
      <c r="C38" s="145" t="s">
        <v>192</v>
      </c>
      <c r="D38" s="220">
        <v>80</v>
      </c>
      <c r="E38" s="220">
        <v>80</v>
      </c>
      <c r="F38" s="220">
        <v>80</v>
      </c>
      <c r="G38" s="220">
        <v>80</v>
      </c>
      <c r="H38" s="220">
        <v>80</v>
      </c>
      <c r="I38" s="220">
        <v>80</v>
      </c>
      <c r="J38" s="220">
        <v>80</v>
      </c>
      <c r="K38" s="220">
        <v>80</v>
      </c>
      <c r="L38" s="220">
        <v>80</v>
      </c>
      <c r="M38" s="220">
        <v>80</v>
      </c>
      <c r="N38" s="220">
        <v>80</v>
      </c>
      <c r="O38" s="215">
        <v>80</v>
      </c>
      <c r="P38" s="219">
        <v>1</v>
      </c>
      <c r="Q38" s="143">
        <v>45061</v>
      </c>
      <c r="R38" s="143">
        <v>73050</v>
      </c>
      <c r="S38" s="144" t="s">
        <v>194</v>
      </c>
    </row>
    <row r="39" spans="1:19" x14ac:dyDescent="0.3">
      <c r="A39" s="221" t="s">
        <v>216</v>
      </c>
      <c r="B39" s="147" t="s">
        <v>217</v>
      </c>
      <c r="C39" s="147"/>
      <c r="D39" s="147">
        <f t="shared" ref="D39:O39" si="2">SUMIF($P$27:$P$38, 1, D$27:D$38)</f>
        <v>1124.21</v>
      </c>
      <c r="E39" s="147">
        <f t="shared" si="2"/>
        <v>1106.21</v>
      </c>
      <c r="F39" s="147">
        <f t="shared" si="2"/>
        <v>1106.21</v>
      </c>
      <c r="G39" s="147">
        <f t="shared" si="2"/>
        <v>1106.21</v>
      </c>
      <c r="H39" s="147">
        <f t="shared" si="2"/>
        <v>1106.21</v>
      </c>
      <c r="I39" s="147">
        <f t="shared" si="2"/>
        <v>1106.21</v>
      </c>
      <c r="J39" s="147">
        <f t="shared" si="2"/>
        <v>1106.21</v>
      </c>
      <c r="K39" s="147">
        <f t="shared" si="2"/>
        <v>1106.21</v>
      </c>
      <c r="L39" s="147">
        <f t="shared" si="2"/>
        <v>1106.21</v>
      </c>
      <c r="M39" s="147">
        <f t="shared" si="2"/>
        <v>1106.21</v>
      </c>
      <c r="N39" s="147">
        <f t="shared" si="2"/>
        <v>1106.21</v>
      </c>
      <c r="O39" s="147">
        <f t="shared" si="2"/>
        <v>1106.21</v>
      </c>
    </row>
    <row r="40" spans="1:19" x14ac:dyDescent="0.3">
      <c r="D40" s="147" t="s">
        <v>218</v>
      </c>
      <c r="E40" s="147"/>
      <c r="F40" s="147">
        <f t="shared" ref="F40:Q40" si="3">SUMIF($P$27:$P$38, 2, D$27:D$38)</f>
        <v>0</v>
      </c>
      <c r="G40" s="147">
        <f t="shared" si="3"/>
        <v>0</v>
      </c>
      <c r="H40" s="147">
        <f t="shared" si="3"/>
        <v>0</v>
      </c>
      <c r="I40" s="147">
        <f t="shared" si="3"/>
        <v>0</v>
      </c>
      <c r="J40" s="147">
        <f t="shared" si="3"/>
        <v>0</v>
      </c>
      <c r="K40" s="147">
        <f t="shared" si="3"/>
        <v>0</v>
      </c>
      <c r="L40" s="147">
        <f t="shared" si="3"/>
        <v>0</v>
      </c>
      <c r="M40" s="147">
        <f t="shared" si="3"/>
        <v>0</v>
      </c>
      <c r="N40" s="147">
        <f t="shared" si="3"/>
        <v>0</v>
      </c>
      <c r="O40" s="147">
        <f t="shared" si="3"/>
        <v>0</v>
      </c>
      <c r="P40" s="147">
        <f t="shared" si="3"/>
        <v>0</v>
      </c>
      <c r="Q40" s="147">
        <f t="shared" si="3"/>
        <v>0</v>
      </c>
    </row>
    <row r="41" spans="1:19" x14ac:dyDescent="0.3">
      <c r="D41" s="150" t="s">
        <v>219</v>
      </c>
      <c r="E41" s="150"/>
      <c r="F41" s="150">
        <f>SUM(F39:F40)</f>
        <v>1106.21</v>
      </c>
      <c r="G41" s="150">
        <f t="shared" ref="G41:Q41" si="4">SUM(G39:G40)</f>
        <v>1106.21</v>
      </c>
      <c r="H41" s="150">
        <f t="shared" si="4"/>
        <v>1106.21</v>
      </c>
      <c r="I41" s="150">
        <f t="shared" si="4"/>
        <v>1106.21</v>
      </c>
      <c r="J41" s="150">
        <f t="shared" si="4"/>
        <v>1106.21</v>
      </c>
      <c r="K41" s="150">
        <f t="shared" si="4"/>
        <v>1106.21</v>
      </c>
      <c r="L41" s="150">
        <f t="shared" si="4"/>
        <v>1106.21</v>
      </c>
      <c r="M41" s="150">
        <f t="shared" si="4"/>
        <v>1106.21</v>
      </c>
      <c r="N41" s="150">
        <f t="shared" si="4"/>
        <v>1106.21</v>
      </c>
      <c r="O41" s="150">
        <f t="shared" si="4"/>
        <v>1106.21</v>
      </c>
      <c r="P41" s="150">
        <f t="shared" si="4"/>
        <v>0</v>
      </c>
      <c r="Q41" s="150">
        <f t="shared" si="4"/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PGE CAM list '25</vt:lpstr>
      <vt:lpstr>PGE CAM contracts '26</vt:lpstr>
      <vt:lpstr>PGE CAM contracts '27</vt:lpstr>
      <vt:lpstr>PGE Emgcy Reliability Resources</vt:lpstr>
      <vt:lpstr>SCE CAM List 2025</vt:lpstr>
      <vt:lpstr>SCE CAM List 2026</vt:lpstr>
      <vt:lpstr>SCE CAM List 2027 </vt:lpstr>
      <vt:lpstr>SCE Emgcy Reliability</vt:lpstr>
      <vt:lpstr>SDGE CAM List 2025</vt:lpstr>
      <vt:lpstr>SDGE Emgcy Reliability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Grieser, Ryan</dc:creator>
  <cp:lastModifiedBy>Grieser, Ryan</cp:lastModifiedBy>
  <dcterms:created xsi:type="dcterms:W3CDTF">2024-08-02T16:58:23Z</dcterms:created>
  <dcterms:modified xsi:type="dcterms:W3CDTF">2024-10-18T17:12:51Z</dcterms:modified>
</cp:coreProperties>
</file>